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S:\amministrativo-contabile\pub amm-cont\File di Giacomo\Mantenimento 2020-2024\Gara Vitto\DAP\"/>
    </mc:Choice>
  </mc:AlternateContent>
  <bookViews>
    <workbookView xWindow="0" yWindow="0" windowWidth="28800" windowHeight="11430" tabRatio="757" activeTab="3"/>
  </bookViews>
  <sheets>
    <sheet name="ISTRUZIONI" sheetId="17" r:id="rId1"/>
    <sheet name="Tab. applicativa menù invernale" sheetId="12" r:id="rId2"/>
    <sheet name="Tab. applicativa menù estivo" sheetId="15" r:id="rId3"/>
    <sheet name="Calcolo offerta economica" sheetId="16" r:id="rId4"/>
  </sheets>
  <definedNames>
    <definedName name="_xlnm.Print_Area" localSheetId="2">'Tab. applicativa menù estivo'!$A$1:$O$147</definedName>
    <definedName name="_xlnm.Print_Area" localSheetId="1">'Tab. applicativa menù invernale'!$A$1:$O$158</definedName>
    <definedName name="_xlnm.Print_Titles" localSheetId="2">'Tab. applicativa menù estivo'!$5:$8</definedName>
    <definedName name="_xlnm.Print_Titles" localSheetId="1">'Tab. applicativa menù invernale'!$5:$8</definedName>
  </definedNames>
  <calcPr calcId="162913"/>
</workbook>
</file>

<file path=xl/calcChain.xml><?xml version="1.0" encoding="utf-8"?>
<calcChain xmlns="http://schemas.openxmlformats.org/spreadsheetml/2006/main">
  <c r="I116" i="15" l="1"/>
  <c r="I115" i="15"/>
  <c r="I112" i="15"/>
  <c r="I113" i="15"/>
  <c r="I111" i="15"/>
  <c r="I83" i="15"/>
  <c r="I81" i="15"/>
  <c r="I76" i="15"/>
  <c r="I77" i="15"/>
  <c r="I78" i="15"/>
  <c r="I79" i="15"/>
  <c r="I80" i="15"/>
  <c r="I75" i="15"/>
  <c r="I68" i="15"/>
  <c r="I69" i="15"/>
  <c r="I70" i="15"/>
  <c r="I71" i="15"/>
  <c r="I72" i="15"/>
  <c r="I73" i="15"/>
  <c r="I67" i="15"/>
  <c r="I46" i="15"/>
  <c r="I45" i="15"/>
  <c r="I43" i="15"/>
  <c r="I42" i="15"/>
  <c r="I38" i="15"/>
  <c r="I39" i="15"/>
  <c r="I40" i="15"/>
  <c r="I37" i="15"/>
  <c r="I34" i="15"/>
  <c r="I35" i="15"/>
  <c r="I33" i="15"/>
  <c r="I44" i="12"/>
  <c r="I45" i="12"/>
  <c r="I46" i="12"/>
  <c r="I43" i="12"/>
  <c r="I40" i="12"/>
  <c r="I41" i="12"/>
  <c r="I39" i="12"/>
  <c r="I52" i="12"/>
  <c r="I53" i="12"/>
  <c r="I51" i="12"/>
  <c r="I49" i="12"/>
  <c r="I48" i="12"/>
  <c r="I91" i="12"/>
  <c r="I89" i="12"/>
  <c r="I84" i="12"/>
  <c r="I85" i="12"/>
  <c r="I86" i="12"/>
  <c r="I87" i="12"/>
  <c r="I88" i="12"/>
  <c r="I83" i="12"/>
  <c r="I76" i="12"/>
  <c r="I77" i="12"/>
  <c r="I78" i="12"/>
  <c r="I79" i="12"/>
  <c r="I80" i="12"/>
  <c r="I81" i="12"/>
  <c r="I75" i="12"/>
  <c r="I123" i="12"/>
  <c r="I124" i="12"/>
  <c r="I122" i="12"/>
  <c r="I126" i="12"/>
  <c r="I127" i="12"/>
  <c r="G105" i="15"/>
  <c r="I105" i="15"/>
  <c r="G85" i="15"/>
  <c r="I85" i="15"/>
  <c r="G86" i="15"/>
  <c r="I86" i="15"/>
  <c r="G87" i="15"/>
  <c r="I87" i="15"/>
  <c r="G88" i="15"/>
  <c r="I88" i="15"/>
  <c r="G89" i="15"/>
  <c r="I89" i="15"/>
  <c r="G90" i="15"/>
  <c r="I90" i="15"/>
  <c r="G91" i="15"/>
  <c r="I91" i="15"/>
  <c r="G92" i="15"/>
  <c r="I92" i="15"/>
  <c r="G93" i="15"/>
  <c r="I93" i="15"/>
  <c r="G94" i="15"/>
  <c r="I94" i="15"/>
  <c r="G95" i="15"/>
  <c r="I95" i="15"/>
  <c r="G96" i="15"/>
  <c r="I96" i="15"/>
  <c r="G97" i="15"/>
  <c r="I97" i="15"/>
  <c r="G98" i="15"/>
  <c r="I98" i="15"/>
  <c r="G99" i="15"/>
  <c r="I99" i="15"/>
  <c r="G100" i="15"/>
  <c r="I100" i="15" s="1"/>
  <c r="G101" i="15"/>
  <c r="I101" i="15" s="1"/>
  <c r="G102" i="15"/>
  <c r="I102" i="15"/>
  <c r="G103" i="15"/>
  <c r="I103" i="15"/>
  <c r="G104" i="15"/>
  <c r="I104" i="15"/>
  <c r="G106" i="15"/>
  <c r="I106" i="15" s="1"/>
  <c r="G107" i="15"/>
  <c r="I107" i="15" s="1"/>
  <c r="G108" i="15"/>
  <c r="I108" i="15"/>
  <c r="G109" i="15"/>
  <c r="I109" i="15"/>
  <c r="G110" i="15"/>
  <c r="I110" i="15"/>
  <c r="G84" i="15"/>
  <c r="I84" i="15"/>
  <c r="G81" i="15"/>
  <c r="I82" i="15"/>
  <c r="G48" i="15"/>
  <c r="I48" i="15" s="1"/>
  <c r="G49" i="15"/>
  <c r="I49" i="15" s="1"/>
  <c r="G50" i="15"/>
  <c r="I50" i="15" s="1"/>
  <c r="G51" i="15"/>
  <c r="I51" i="15" s="1"/>
  <c r="G52" i="15"/>
  <c r="I52" i="15" s="1"/>
  <c r="G53" i="15"/>
  <c r="I53" i="15" s="1"/>
  <c r="G54" i="15"/>
  <c r="I54" i="15" s="1"/>
  <c r="G55" i="15"/>
  <c r="I55" i="15" s="1"/>
  <c r="G56" i="15"/>
  <c r="I56" i="15" s="1"/>
  <c r="G57" i="15"/>
  <c r="I57" i="15" s="1"/>
  <c r="G58" i="15"/>
  <c r="I58" i="15" s="1"/>
  <c r="G59" i="15"/>
  <c r="I59" i="15" s="1"/>
  <c r="G60" i="15"/>
  <c r="I60" i="15" s="1"/>
  <c r="G61" i="15"/>
  <c r="I61" i="15" s="1"/>
  <c r="G62" i="15"/>
  <c r="I62" i="15" s="1"/>
  <c r="G63" i="15"/>
  <c r="I63" i="15" s="1"/>
  <c r="G64" i="15"/>
  <c r="I64" i="15"/>
  <c r="G65" i="15"/>
  <c r="I65" i="15"/>
  <c r="G66" i="15"/>
  <c r="I66" i="15" s="1"/>
  <c r="G47" i="15"/>
  <c r="I47" i="15" s="1"/>
  <c r="G11" i="15"/>
  <c r="I11" i="15"/>
  <c r="G12" i="15"/>
  <c r="M12" i="15" s="1"/>
  <c r="I12" i="15"/>
  <c r="G13" i="15"/>
  <c r="G14" i="15"/>
  <c r="I14" i="15" s="1"/>
  <c r="G15" i="15"/>
  <c r="I15" i="15"/>
  <c r="G16" i="15"/>
  <c r="I16" i="15"/>
  <c r="G17" i="15"/>
  <c r="I17" i="15"/>
  <c r="G18" i="15"/>
  <c r="I18" i="15" s="1"/>
  <c r="G19" i="15"/>
  <c r="I19" i="15" s="1"/>
  <c r="G20" i="15"/>
  <c r="I20" i="15"/>
  <c r="G21" i="15"/>
  <c r="I21" i="15"/>
  <c r="G22" i="15"/>
  <c r="I22" i="15"/>
  <c r="G23" i="15"/>
  <c r="I23" i="15" s="1"/>
  <c r="G24" i="15"/>
  <c r="I24" i="15" s="1"/>
  <c r="G25" i="15"/>
  <c r="I25" i="15"/>
  <c r="G26" i="15"/>
  <c r="I26" i="15" s="1"/>
  <c r="G27" i="15"/>
  <c r="I27" i="15" s="1"/>
  <c r="G28" i="15"/>
  <c r="I28" i="15"/>
  <c r="G29" i="15"/>
  <c r="I29" i="15" s="1"/>
  <c r="G30" i="15"/>
  <c r="I30" i="15"/>
  <c r="G31" i="15"/>
  <c r="I31" i="15" s="1"/>
  <c r="G32" i="15"/>
  <c r="I32" i="15" s="1"/>
  <c r="G10" i="15"/>
  <c r="I10" i="15"/>
  <c r="G9" i="15"/>
  <c r="I9" i="15" s="1"/>
  <c r="G33" i="15"/>
  <c r="O33" i="15" s="1"/>
  <c r="G42" i="15"/>
  <c r="I44" i="15" s="1"/>
  <c r="G41" i="15"/>
  <c r="M41" i="15" s="1"/>
  <c r="I13" i="15"/>
  <c r="G67" i="15"/>
  <c r="I74" i="15"/>
  <c r="G118" i="15"/>
  <c r="I118" i="15"/>
  <c r="G119" i="15"/>
  <c r="I119" i="15"/>
  <c r="G117" i="15"/>
  <c r="O117" i="15" s="1"/>
  <c r="G111" i="15"/>
  <c r="I114" i="15" s="1"/>
  <c r="G116" i="12"/>
  <c r="I116" i="12"/>
  <c r="G93" i="12"/>
  <c r="I93" i="12" s="1"/>
  <c r="G94" i="12"/>
  <c r="I94" i="12" s="1"/>
  <c r="G95" i="12"/>
  <c r="I95" i="12" s="1"/>
  <c r="G96" i="12"/>
  <c r="I96" i="12" s="1"/>
  <c r="G97" i="12"/>
  <c r="I97" i="12" s="1"/>
  <c r="G98" i="12"/>
  <c r="I98" i="12" s="1"/>
  <c r="G99" i="12"/>
  <c r="I99" i="12" s="1"/>
  <c r="G100" i="12"/>
  <c r="I100" i="12" s="1"/>
  <c r="G101" i="12"/>
  <c r="I101" i="12" s="1"/>
  <c r="G102" i="12"/>
  <c r="I102" i="12" s="1"/>
  <c r="G103" i="12"/>
  <c r="I103" i="12" s="1"/>
  <c r="G104" i="12"/>
  <c r="I104" i="12" s="1"/>
  <c r="G105" i="12"/>
  <c r="I105" i="12" s="1"/>
  <c r="G106" i="12"/>
  <c r="I106" i="12" s="1"/>
  <c r="G107" i="12"/>
  <c r="I107" i="12" s="1"/>
  <c r="G108" i="12"/>
  <c r="I108" i="12" s="1"/>
  <c r="G109" i="12"/>
  <c r="I109" i="12" s="1"/>
  <c r="G110" i="12"/>
  <c r="I110" i="12" s="1"/>
  <c r="G111" i="12"/>
  <c r="I111" i="12" s="1"/>
  <c r="G112" i="12"/>
  <c r="I112" i="12" s="1"/>
  <c r="G113" i="12"/>
  <c r="I113" i="12" s="1"/>
  <c r="G114" i="12"/>
  <c r="I114" i="12" s="1"/>
  <c r="G115" i="12"/>
  <c r="I115" i="12" s="1"/>
  <c r="G117" i="12"/>
  <c r="I117" i="12" s="1"/>
  <c r="G118" i="12"/>
  <c r="I118" i="12" s="1"/>
  <c r="G119" i="12"/>
  <c r="I119" i="12" s="1"/>
  <c r="G120" i="12"/>
  <c r="I120" i="12"/>
  <c r="G121" i="12"/>
  <c r="I121" i="12" s="1"/>
  <c r="G92" i="12"/>
  <c r="I92" i="12" s="1"/>
  <c r="G89" i="12"/>
  <c r="I90" i="12" s="1"/>
  <c r="G75" i="12"/>
  <c r="I82" i="12" s="1"/>
  <c r="G55" i="12"/>
  <c r="I55" i="12" s="1"/>
  <c r="G56" i="12"/>
  <c r="I56" i="12" s="1"/>
  <c r="G57" i="12"/>
  <c r="I57" i="12" s="1"/>
  <c r="G58" i="12"/>
  <c r="I58" i="12" s="1"/>
  <c r="G59" i="12"/>
  <c r="I59" i="12" s="1"/>
  <c r="G60" i="12"/>
  <c r="I60" i="12" s="1"/>
  <c r="G61" i="12"/>
  <c r="I61" i="12" s="1"/>
  <c r="G62" i="12"/>
  <c r="I62" i="12" s="1"/>
  <c r="G63" i="12"/>
  <c r="I63" i="12" s="1"/>
  <c r="G64" i="12"/>
  <c r="I64" i="12" s="1"/>
  <c r="G65" i="12"/>
  <c r="I65" i="12" s="1"/>
  <c r="G66" i="12"/>
  <c r="I66" i="12" s="1"/>
  <c r="G67" i="12"/>
  <c r="I67" i="12" s="1"/>
  <c r="G68" i="12"/>
  <c r="I68" i="12" s="1"/>
  <c r="G69" i="12"/>
  <c r="I69" i="12" s="1"/>
  <c r="G70" i="12"/>
  <c r="I70" i="12"/>
  <c r="G71" i="12"/>
  <c r="I71" i="12" s="1"/>
  <c r="G72" i="12"/>
  <c r="I72" i="12" s="1"/>
  <c r="G73" i="12"/>
  <c r="I73" i="12" s="1"/>
  <c r="G74" i="12"/>
  <c r="I74" i="12" s="1"/>
  <c r="G54" i="12"/>
  <c r="I54" i="12" s="1"/>
  <c r="G48" i="12"/>
  <c r="I50" i="12" s="1"/>
  <c r="G47" i="12"/>
  <c r="G39" i="12"/>
  <c r="I42" i="12" s="1"/>
  <c r="G11" i="12"/>
  <c r="I11" i="12" s="1"/>
  <c r="G12" i="12"/>
  <c r="I12" i="12" s="1"/>
  <c r="G13" i="12"/>
  <c r="I13" i="12" s="1"/>
  <c r="G14" i="12"/>
  <c r="I14" i="12" s="1"/>
  <c r="G15" i="12"/>
  <c r="I15" i="12" s="1"/>
  <c r="G16" i="12"/>
  <c r="I16" i="12" s="1"/>
  <c r="G17" i="12"/>
  <c r="I17" i="12" s="1"/>
  <c r="G18" i="12"/>
  <c r="I18" i="12" s="1"/>
  <c r="G19" i="12"/>
  <c r="I19" i="12" s="1"/>
  <c r="G20" i="12"/>
  <c r="I20" i="12" s="1"/>
  <c r="G21" i="12"/>
  <c r="I21" i="12" s="1"/>
  <c r="G22" i="12"/>
  <c r="I22" i="12" s="1"/>
  <c r="G23" i="12"/>
  <c r="I23" i="12" s="1"/>
  <c r="G24" i="12"/>
  <c r="I24" i="12" s="1"/>
  <c r="G25" i="12"/>
  <c r="I25" i="12" s="1"/>
  <c r="G26" i="12"/>
  <c r="I26" i="12" s="1"/>
  <c r="G27" i="12"/>
  <c r="I27" i="12" s="1"/>
  <c r="G28" i="12"/>
  <c r="I28" i="12" s="1"/>
  <c r="G29" i="12"/>
  <c r="I29" i="12" s="1"/>
  <c r="G30" i="12"/>
  <c r="I30" i="12" s="1"/>
  <c r="G31" i="12"/>
  <c r="I31" i="12" s="1"/>
  <c r="G32" i="12"/>
  <c r="I32" i="12" s="1"/>
  <c r="G33" i="12"/>
  <c r="I33" i="12" s="1"/>
  <c r="G34" i="12"/>
  <c r="I34" i="12" s="1"/>
  <c r="G35" i="12"/>
  <c r="I35" i="12"/>
  <c r="G36" i="12"/>
  <c r="I36" i="12" s="1"/>
  <c r="G37" i="12"/>
  <c r="I37" i="12"/>
  <c r="G38" i="12"/>
  <c r="I38" i="12" s="1"/>
  <c r="G10" i="12"/>
  <c r="I10" i="12" s="1"/>
  <c r="G9" i="12"/>
  <c r="I9" i="12" s="1"/>
  <c r="G122" i="12"/>
  <c r="O122" i="12" s="1"/>
  <c r="G129" i="12"/>
  <c r="O129" i="12" s="1"/>
  <c r="G130" i="12"/>
  <c r="M130" i="12" s="1"/>
  <c r="G128" i="12"/>
  <c r="O128" i="12" s="1"/>
  <c r="K128" i="12"/>
  <c r="O130" i="12"/>
  <c r="I129" i="12"/>
  <c r="K130" i="12"/>
  <c r="M128" i="12"/>
  <c r="K129" i="12"/>
  <c r="I128" i="12"/>
  <c r="M118" i="15"/>
  <c r="O118" i="15"/>
  <c r="M119" i="15"/>
  <c r="O105" i="15"/>
  <c r="M85" i="15"/>
  <c r="M86" i="15"/>
  <c r="M88" i="15"/>
  <c r="M89" i="15"/>
  <c r="M90" i="15"/>
  <c r="M92" i="15"/>
  <c r="M93" i="15"/>
  <c r="M94" i="15"/>
  <c r="M96" i="15"/>
  <c r="M97" i="15"/>
  <c r="M98" i="15"/>
  <c r="M101" i="15"/>
  <c r="M102" i="15"/>
  <c r="M104" i="15"/>
  <c r="M105" i="15"/>
  <c r="M106" i="15"/>
  <c r="M109" i="15"/>
  <c r="M110" i="15"/>
  <c r="K88" i="15"/>
  <c r="K92" i="15"/>
  <c r="K96" i="15"/>
  <c r="K100" i="15"/>
  <c r="K104" i="15"/>
  <c r="K109" i="15"/>
  <c r="K105" i="15"/>
  <c r="K85" i="15"/>
  <c r="K86" i="15"/>
  <c r="M87" i="15"/>
  <c r="O88" i="15"/>
  <c r="K89" i="15"/>
  <c r="K90" i="15"/>
  <c r="M91" i="15"/>
  <c r="O92" i="15"/>
  <c r="K93" i="15"/>
  <c r="K94" i="15"/>
  <c r="M95" i="15"/>
  <c r="O96" i="15"/>
  <c r="K97" i="15"/>
  <c r="K98" i="15"/>
  <c r="M99" i="15"/>
  <c r="O100" i="15"/>
  <c r="K101" i="15"/>
  <c r="K102" i="15"/>
  <c r="M103" i="15"/>
  <c r="O104" i="15"/>
  <c r="O106" i="15"/>
  <c r="M107" i="15"/>
  <c r="O109" i="15"/>
  <c r="K110" i="15"/>
  <c r="O84" i="15"/>
  <c r="M50" i="15"/>
  <c r="M54" i="15"/>
  <c r="M58" i="15"/>
  <c r="M62" i="15"/>
  <c r="M66" i="15"/>
  <c r="K50" i="15"/>
  <c r="K51" i="15"/>
  <c r="K54" i="15"/>
  <c r="K55" i="15"/>
  <c r="K58" i="15"/>
  <c r="K59" i="15"/>
  <c r="K62" i="15"/>
  <c r="K63" i="15"/>
  <c r="K66" i="15"/>
  <c r="K48" i="15"/>
  <c r="O50" i="15"/>
  <c r="M51" i="15"/>
  <c r="K52" i="15"/>
  <c r="O54" i="15"/>
  <c r="M55" i="15"/>
  <c r="K56" i="15"/>
  <c r="O58" i="15"/>
  <c r="M59" i="15"/>
  <c r="K60" i="15"/>
  <c r="O62" i="15"/>
  <c r="M63" i="15"/>
  <c r="K64" i="15"/>
  <c r="O66" i="15"/>
  <c r="M47" i="15"/>
  <c r="K111" i="15"/>
  <c r="K47" i="15"/>
  <c r="M33" i="15"/>
  <c r="M42" i="15"/>
  <c r="M14" i="15"/>
  <c r="M18" i="15"/>
  <c r="M22" i="15"/>
  <c r="M26" i="15"/>
  <c r="M30" i="15"/>
  <c r="K11" i="15"/>
  <c r="K14" i="15"/>
  <c r="K15" i="15"/>
  <c r="K18" i="15"/>
  <c r="K19" i="15"/>
  <c r="K22" i="15"/>
  <c r="K23" i="15"/>
  <c r="K26" i="15"/>
  <c r="K27" i="15"/>
  <c r="K30" i="15"/>
  <c r="M11" i="15"/>
  <c r="K12" i="15"/>
  <c r="K13" i="15"/>
  <c r="M15" i="15"/>
  <c r="K16" i="15"/>
  <c r="K17" i="15"/>
  <c r="O18" i="15"/>
  <c r="M19" i="15"/>
  <c r="K20" i="15"/>
  <c r="K21" i="15"/>
  <c r="O22" i="15"/>
  <c r="M23" i="15"/>
  <c r="K24" i="15"/>
  <c r="K25" i="15"/>
  <c r="M27" i="15"/>
  <c r="K28" i="15"/>
  <c r="O30" i="15"/>
  <c r="K32" i="15"/>
  <c r="O10" i="15"/>
  <c r="M9" i="15"/>
  <c r="K9" i="15"/>
  <c r="O9" i="15"/>
  <c r="K119" i="15"/>
  <c r="O119" i="15"/>
  <c r="K118" i="15"/>
  <c r="M111" i="15"/>
  <c r="O111" i="15"/>
  <c r="O108" i="15"/>
  <c r="O103" i="15"/>
  <c r="O99" i="15"/>
  <c r="O95" i="15"/>
  <c r="O91" i="15"/>
  <c r="O87" i="15"/>
  <c r="K108" i="15"/>
  <c r="K103" i="15"/>
  <c r="K99" i="15"/>
  <c r="K95" i="15"/>
  <c r="K91" i="15"/>
  <c r="K87" i="15"/>
  <c r="O107" i="15"/>
  <c r="O102" i="15"/>
  <c r="O98" i="15"/>
  <c r="O94" i="15"/>
  <c r="O90" i="15"/>
  <c r="O86" i="15"/>
  <c r="K107" i="15"/>
  <c r="M108" i="15"/>
  <c r="O110" i="15"/>
  <c r="O101" i="15"/>
  <c r="O97" i="15"/>
  <c r="O93" i="15"/>
  <c r="O89" i="15"/>
  <c r="O85" i="15"/>
  <c r="K84" i="15"/>
  <c r="M84" i="15"/>
  <c r="O65" i="15"/>
  <c r="O61" i="15"/>
  <c r="O57" i="15"/>
  <c r="O53" i="15"/>
  <c r="O49" i="15"/>
  <c r="M65" i="15"/>
  <c r="M61" i="15"/>
  <c r="M57" i="15"/>
  <c r="M53" i="15"/>
  <c r="M49" i="15"/>
  <c r="O64" i="15"/>
  <c r="O60" i="15"/>
  <c r="O56" i="15"/>
  <c r="O52" i="15"/>
  <c r="O48" i="15"/>
  <c r="K65" i="15"/>
  <c r="K61" i="15"/>
  <c r="K57" i="15"/>
  <c r="K53" i="15"/>
  <c r="K49" i="15"/>
  <c r="M64" i="15"/>
  <c r="M60" i="15"/>
  <c r="M56" i="15"/>
  <c r="M52" i="15"/>
  <c r="M48" i="15"/>
  <c r="O63" i="15"/>
  <c r="O59" i="15"/>
  <c r="O55" i="15"/>
  <c r="O51" i="15"/>
  <c r="O42" i="15"/>
  <c r="M10" i="15"/>
  <c r="O29" i="15"/>
  <c r="O25" i="15"/>
  <c r="O21" i="15"/>
  <c r="O17" i="15"/>
  <c r="O13" i="15"/>
  <c r="K10" i="15"/>
  <c r="M29" i="15"/>
  <c r="M25" i="15"/>
  <c r="M21" i="15"/>
  <c r="M17" i="15"/>
  <c r="M13" i="15"/>
  <c r="O32" i="15"/>
  <c r="O28" i="15"/>
  <c r="O24" i="15"/>
  <c r="O20" i="15"/>
  <c r="O16" i="15"/>
  <c r="O12" i="15"/>
  <c r="M32" i="15"/>
  <c r="M28" i="15"/>
  <c r="M24" i="15"/>
  <c r="M20" i="15"/>
  <c r="M16" i="15"/>
  <c r="O27" i="15"/>
  <c r="O23" i="15"/>
  <c r="O19" i="15"/>
  <c r="O15" i="15"/>
  <c r="O11" i="15"/>
  <c r="K117" i="15"/>
  <c r="K106" i="15"/>
  <c r="O47" i="15"/>
  <c r="K81" i="15"/>
  <c r="M81" i="15"/>
  <c r="O81" i="15"/>
  <c r="O67" i="15"/>
  <c r="K67" i="15"/>
  <c r="M67" i="15"/>
  <c r="K42" i="15"/>
  <c r="O116" i="12"/>
  <c r="O119" i="12"/>
  <c r="O120" i="12"/>
  <c r="M116" i="12"/>
  <c r="M119" i="12"/>
  <c r="M120" i="12"/>
  <c r="M121" i="12"/>
  <c r="K121" i="12"/>
  <c r="M103" i="12"/>
  <c r="K93" i="12"/>
  <c r="O94" i="12"/>
  <c r="K97" i="12"/>
  <c r="O102" i="12"/>
  <c r="M109" i="12"/>
  <c r="K113" i="12"/>
  <c r="O114" i="12"/>
  <c r="O71" i="12"/>
  <c r="M71" i="12"/>
  <c r="K57" i="12"/>
  <c r="K64" i="12"/>
  <c r="K65" i="12"/>
  <c r="K71" i="12"/>
  <c r="O56" i="12"/>
  <c r="K62" i="12"/>
  <c r="M70" i="12"/>
  <c r="O73" i="12"/>
  <c r="K74" i="12"/>
  <c r="M54" i="12"/>
  <c r="M47" i="12"/>
  <c r="O12" i="12"/>
  <c r="O24" i="12"/>
  <c r="O34" i="12"/>
  <c r="O36" i="12"/>
  <c r="M30" i="12"/>
  <c r="M38" i="12"/>
  <c r="K11" i="12"/>
  <c r="M12" i="12"/>
  <c r="O13" i="12"/>
  <c r="K15" i="12"/>
  <c r="K19" i="12"/>
  <c r="O21" i="12"/>
  <c r="K23" i="12"/>
  <c r="M28" i="12"/>
  <c r="K31" i="12"/>
  <c r="O33" i="12"/>
  <c r="K35" i="12"/>
  <c r="M36" i="12"/>
  <c r="O37" i="12"/>
  <c r="M23" i="12"/>
  <c r="M11" i="12"/>
  <c r="M15" i="12"/>
  <c r="O11" i="12"/>
  <c r="O23" i="12"/>
  <c r="O15" i="12"/>
  <c r="K89" i="12"/>
  <c r="K38" i="12"/>
  <c r="M35" i="12"/>
  <c r="O38" i="12"/>
  <c r="K70" i="12"/>
  <c r="M65" i="12"/>
  <c r="M57" i="12"/>
  <c r="M89" i="12"/>
  <c r="K114" i="12"/>
  <c r="K94" i="12"/>
  <c r="M98" i="12"/>
  <c r="K34" i="12"/>
  <c r="M34" i="12"/>
  <c r="O31" i="12"/>
  <c r="K73" i="12"/>
  <c r="K69" i="12"/>
  <c r="K61" i="12"/>
  <c r="K98" i="12"/>
  <c r="M94" i="12"/>
  <c r="O121" i="12"/>
  <c r="K30" i="12"/>
  <c r="M31" i="12"/>
  <c r="O35" i="12"/>
  <c r="M69" i="12"/>
  <c r="M61" i="12"/>
  <c r="O70" i="12"/>
  <c r="K106" i="12"/>
  <c r="M102" i="12"/>
  <c r="O19" i="12"/>
  <c r="M19" i="12"/>
  <c r="M18" i="12"/>
  <c r="M108" i="12"/>
  <c r="O112" i="12"/>
  <c r="K107" i="12"/>
  <c r="M110" i="12"/>
  <c r="O115" i="12"/>
  <c r="K120" i="12"/>
  <c r="K116" i="12"/>
  <c r="K110" i="12"/>
  <c r="M114" i="12"/>
  <c r="K119" i="12"/>
  <c r="M106" i="12"/>
  <c r="O106" i="12"/>
  <c r="K105" i="12"/>
  <c r="M93" i="12"/>
  <c r="O93" i="12"/>
  <c r="M97" i="12"/>
  <c r="O97" i="12"/>
  <c r="K102" i="12"/>
  <c r="O113" i="12"/>
  <c r="M113" i="12"/>
  <c r="O104" i="12"/>
  <c r="M107" i="12"/>
  <c r="M95" i="12"/>
  <c r="O110" i="12"/>
  <c r="O98" i="12"/>
  <c r="O101" i="12"/>
  <c r="M101" i="12"/>
  <c r="O89" i="12"/>
  <c r="M74" i="12"/>
  <c r="O74" i="12"/>
  <c r="M73" i="12"/>
  <c r="O59" i="12"/>
  <c r="O62" i="12"/>
  <c r="K67" i="12"/>
  <c r="K59" i="12"/>
  <c r="K55" i="12"/>
  <c r="M68" i="12"/>
  <c r="M64" i="12"/>
  <c r="M56" i="12"/>
  <c r="O69" i="12"/>
  <c r="O65" i="12"/>
  <c r="O61" i="12"/>
  <c r="O57" i="12"/>
  <c r="O63" i="12"/>
  <c r="O54" i="12"/>
  <c r="K54" i="12"/>
  <c r="O47" i="12"/>
  <c r="K37" i="12"/>
  <c r="K33" i="12"/>
  <c r="K21" i="12"/>
  <c r="K36" i="12"/>
  <c r="K20" i="12"/>
  <c r="M37" i="12"/>
  <c r="M25" i="12"/>
  <c r="O39" i="12" l="1"/>
  <c r="K33" i="15"/>
  <c r="I36" i="15"/>
  <c r="I47" i="12"/>
  <c r="K47" i="12"/>
  <c r="K10" i="12"/>
  <c r="O10" i="12"/>
  <c r="M10" i="12"/>
  <c r="M115" i="12"/>
  <c r="K115" i="12"/>
  <c r="M117" i="15"/>
  <c r="I117" i="15"/>
  <c r="M112" i="12"/>
  <c r="K112" i="12"/>
  <c r="K108" i="12"/>
  <c r="O108" i="12"/>
  <c r="M104" i="12"/>
  <c r="K104" i="12"/>
  <c r="K100" i="12"/>
  <c r="M100" i="12"/>
  <c r="O100" i="12"/>
  <c r="K96" i="12"/>
  <c r="M96" i="12"/>
  <c r="O96" i="12"/>
  <c r="M75" i="12"/>
  <c r="K75" i="12"/>
  <c r="O75" i="12"/>
  <c r="M72" i="12"/>
  <c r="K72" i="12"/>
  <c r="O72" i="12"/>
  <c r="M117" i="12"/>
  <c r="K117" i="12"/>
  <c r="O117" i="12"/>
  <c r="K122" i="12"/>
  <c r="M122" i="12"/>
  <c r="I125" i="12"/>
  <c r="I133" i="12" s="1"/>
  <c r="M129" i="12"/>
  <c r="K68" i="12"/>
  <c r="O68" i="12"/>
  <c r="M67" i="12"/>
  <c r="O67" i="12"/>
  <c r="K63" i="12"/>
  <c r="M63" i="12"/>
  <c r="M59" i="12"/>
  <c r="O55" i="12"/>
  <c r="M55" i="12"/>
  <c r="M48" i="12"/>
  <c r="K48" i="12"/>
  <c r="M39" i="12"/>
  <c r="K39" i="12"/>
  <c r="M29" i="12"/>
  <c r="M33" i="12"/>
  <c r="O29" i="12"/>
  <c r="K29" i="12"/>
  <c r="M27" i="12"/>
  <c r="O27" i="12"/>
  <c r="K27" i="12"/>
  <c r="M13" i="12"/>
  <c r="K25" i="12"/>
  <c r="K13" i="12"/>
  <c r="O25" i="12"/>
  <c r="O17" i="12"/>
  <c r="M17" i="12"/>
  <c r="M21" i="12"/>
  <c r="K17" i="12"/>
  <c r="I130" i="12"/>
  <c r="K24" i="12"/>
  <c r="O58" i="12"/>
  <c r="M60" i="12"/>
  <c r="O66" i="12"/>
  <c r="O92" i="12"/>
  <c r="K103" i="12"/>
  <c r="M105" i="12"/>
  <c r="K111" i="12"/>
  <c r="O18" i="12"/>
  <c r="M118" i="12"/>
  <c r="K60" i="12"/>
  <c r="O30" i="12"/>
  <c r="K109" i="12"/>
  <c r="K26" i="12"/>
  <c r="M32" i="12"/>
  <c r="M16" i="12"/>
  <c r="M26" i="12"/>
  <c r="O32" i="12"/>
  <c r="O20" i="12"/>
  <c r="K66" i="12"/>
  <c r="O60" i="12"/>
  <c r="M99" i="12"/>
  <c r="O118" i="12"/>
  <c r="K28" i="12"/>
  <c r="K92" i="12"/>
  <c r="O111" i="12"/>
  <c r="O109" i="12"/>
  <c r="K118" i="12"/>
  <c r="M62" i="12"/>
  <c r="M58" i="12"/>
  <c r="M22" i="12"/>
  <c r="M20" i="12"/>
  <c r="K14" i="12"/>
  <c r="M14" i="12"/>
  <c r="O28" i="12"/>
  <c r="O16" i="12"/>
  <c r="O64" i="12"/>
  <c r="K56" i="12"/>
  <c r="O107" i="12"/>
  <c r="K101" i="12"/>
  <c r="O95" i="12"/>
  <c r="K99" i="12"/>
  <c r="K12" i="12"/>
  <c r="O48" i="12"/>
  <c r="K16" i="12"/>
  <c r="K32" i="12"/>
  <c r="M92" i="12"/>
  <c r="O103" i="12"/>
  <c r="M111" i="12"/>
  <c r="K18" i="12"/>
  <c r="M66" i="12"/>
  <c r="K22" i="12"/>
  <c r="O22" i="12"/>
  <c r="M24" i="12"/>
  <c r="O26" i="12"/>
  <c r="O14" i="12"/>
  <c r="K58" i="12"/>
  <c r="O105" i="12"/>
  <c r="K95" i="12"/>
  <c r="O99" i="12"/>
  <c r="M100" i="15"/>
  <c r="O41" i="15"/>
  <c r="K41" i="15"/>
  <c r="I41" i="15"/>
  <c r="O31" i="15"/>
  <c r="M31" i="15"/>
  <c r="K31" i="15"/>
  <c r="K29" i="15"/>
  <c r="O26" i="15"/>
  <c r="O14" i="15"/>
  <c r="O9" i="12"/>
  <c r="M9" i="12"/>
  <c r="K9" i="12"/>
  <c r="K133" i="12"/>
  <c r="I122" i="15" l="1"/>
  <c r="I123" i="15" s="1"/>
  <c r="O122" i="15"/>
  <c r="M122" i="15"/>
  <c r="M133" i="12"/>
  <c r="M134" i="12" s="1"/>
  <c r="O133" i="12"/>
  <c r="O134" i="12" s="1"/>
  <c r="K122" i="15"/>
  <c r="O123" i="15"/>
  <c r="M123" i="15"/>
  <c r="I134" i="12"/>
  <c r="K134" i="12"/>
  <c r="L136" i="12" l="1"/>
  <c r="C3" i="16" s="1"/>
  <c r="K123" i="15"/>
  <c r="K125" i="15" s="1"/>
  <c r="C4" i="16" s="1"/>
  <c r="D5" i="16" l="1"/>
  <c r="D6" i="16"/>
</calcChain>
</file>

<file path=xl/sharedStrings.xml><?xml version="1.0" encoding="utf-8"?>
<sst xmlns="http://schemas.openxmlformats.org/spreadsheetml/2006/main" count="1022" uniqueCount="363">
  <si>
    <t>The</t>
  </si>
  <si>
    <t>nr.filtri</t>
  </si>
  <si>
    <t>Caffè</t>
  </si>
  <si>
    <t>Bieta</t>
  </si>
  <si>
    <t>Burro</t>
  </si>
  <si>
    <t>Carote</t>
  </si>
  <si>
    <t>Cetrioli</t>
  </si>
  <si>
    <t>Coniglio</t>
  </si>
  <si>
    <t>Crostata</t>
  </si>
  <si>
    <t>Fagioli</t>
  </si>
  <si>
    <t>Fagiolini</t>
  </si>
  <si>
    <t>Farina</t>
  </si>
  <si>
    <t>Fesa tacchino</t>
  </si>
  <si>
    <t>Fettina bovino</t>
  </si>
  <si>
    <t>Finocchi</t>
  </si>
  <si>
    <t>Formaggio da tavola</t>
  </si>
  <si>
    <t>Formaggio per condimento</t>
  </si>
  <si>
    <t>Frutta</t>
  </si>
  <si>
    <t>Funghi</t>
  </si>
  <si>
    <t>Gnocchi patate</t>
  </si>
  <si>
    <t>Lattuga</t>
  </si>
  <si>
    <t>Limoni</t>
  </si>
  <si>
    <t>Macinato bovino</t>
  </si>
  <si>
    <t>Melanzane</t>
  </si>
  <si>
    <t>Merluzzo</t>
  </si>
  <si>
    <t>Mortadella</t>
  </si>
  <si>
    <t>Olio di Arachide</t>
  </si>
  <si>
    <t>Olio di oliva</t>
  </si>
  <si>
    <t>Olive nere</t>
  </si>
  <si>
    <t>Palombo</t>
  </si>
  <si>
    <t>Pancetta</t>
  </si>
  <si>
    <t>Pane</t>
  </si>
  <si>
    <t>Pane grattato</t>
  </si>
  <si>
    <t>Panna da cucina</t>
  </si>
  <si>
    <t>Pasta</t>
  </si>
  <si>
    <t>Pasta all'uovo</t>
  </si>
  <si>
    <t>Patate</t>
  </si>
  <si>
    <t>Peperoni</t>
  </si>
  <si>
    <t>Pesto alla genovese</t>
  </si>
  <si>
    <t>Petto pollo</t>
  </si>
  <si>
    <t>Petto tacchino</t>
  </si>
  <si>
    <t>Piselli scatola</t>
  </si>
  <si>
    <t>Pollo 1/4</t>
  </si>
  <si>
    <t>Pomodori da insalata</t>
  </si>
  <si>
    <t>Pomodori pelati</t>
  </si>
  <si>
    <t>Ricotta</t>
  </si>
  <si>
    <t>Riso</t>
  </si>
  <si>
    <t>Rughetta</t>
  </si>
  <si>
    <t>Salsiccia maiale</t>
  </si>
  <si>
    <t>Sarde</t>
  </si>
  <si>
    <t>Spalla cotta</t>
  </si>
  <si>
    <t>Spezzatino bovino</t>
  </si>
  <si>
    <t>Spinaci</t>
  </si>
  <si>
    <t>Tonno sotto olio</t>
  </si>
  <si>
    <t>Uova</t>
  </si>
  <si>
    <t>Verza</t>
  </si>
  <si>
    <t>Vino per preparazione pasti</t>
  </si>
  <si>
    <t>Zucchine</t>
  </si>
  <si>
    <t>Aglio</t>
  </si>
  <si>
    <t>Cipolla</t>
  </si>
  <si>
    <t>Pepe</t>
  </si>
  <si>
    <t xml:space="preserve">Latte </t>
  </si>
  <si>
    <t xml:space="preserve">Zucchero </t>
  </si>
  <si>
    <t>Acciughe</t>
  </si>
  <si>
    <t>Arrosto bovino</t>
  </si>
  <si>
    <t>Bietola</t>
  </si>
  <si>
    <t>Bistecca bovino senza osso</t>
  </si>
  <si>
    <t>Bollito Bovino</t>
  </si>
  <si>
    <t>Brasato bovino</t>
  </si>
  <si>
    <t>Broccoletti</t>
  </si>
  <si>
    <t>Broccoli</t>
  </si>
  <si>
    <t>Cavolfiore</t>
  </si>
  <si>
    <t>Ceci</t>
  </si>
  <si>
    <t>Cicoria</t>
  </si>
  <si>
    <t>Cozze</t>
  </si>
  <si>
    <t>Crauti</t>
  </si>
  <si>
    <t>Dado brodo - 1 dado = 11Gr. -</t>
  </si>
  <si>
    <t>Fett. maiale o braciola s.osso</t>
  </si>
  <si>
    <t>Indivia</t>
  </si>
  <si>
    <t>Latte per preparazione piatti</t>
  </si>
  <si>
    <t>Latticini  (fior di latte)</t>
  </si>
  <si>
    <t>Lenticchie</t>
  </si>
  <si>
    <t>Macinato maiale</t>
  </si>
  <si>
    <t>Passato di pomodoro</t>
  </si>
  <si>
    <t>Pecorino</t>
  </si>
  <si>
    <t>Polpa maiale</t>
  </si>
  <si>
    <t>Salame</t>
  </si>
  <si>
    <t>Seppie</t>
  </si>
  <si>
    <t>Sgombro</t>
  </si>
  <si>
    <t>Vongole</t>
  </si>
  <si>
    <t>Zafferano</t>
  </si>
  <si>
    <t>Requisiti minimi di prodotto</t>
  </si>
  <si>
    <t>in filtri</t>
  </si>
  <si>
    <t>macinato</t>
  </si>
  <si>
    <t>semolato</t>
  </si>
  <si>
    <t>UHT intero</t>
  </si>
  <si>
    <t>salate</t>
  </si>
  <si>
    <t>Bietola da costa</t>
  </si>
  <si>
    <t>Bietola foglia</t>
  </si>
  <si>
    <t>Senza foglie novelle
I Categoria</t>
  </si>
  <si>
    <t>I Categoria</t>
  </si>
  <si>
    <t>Cavoli verza
I Categoria</t>
  </si>
  <si>
    <t>Dado da brodo di carne/vegetale</t>
  </si>
  <si>
    <t>Borlotti/Regina in sacchi di iuta</t>
  </si>
  <si>
    <t>tipo 0</t>
  </si>
  <si>
    <t>diametro 60+</t>
  </si>
  <si>
    <t>Provolone dolce
grasso &gt; o = 40 %</t>
  </si>
  <si>
    <t>Emmenthal
umidità &lt; o = 35 %</t>
  </si>
  <si>
    <t>Fontal
grasso &gt; o = 45 %</t>
  </si>
  <si>
    <t>Asiago d'allevo DOP</t>
  </si>
  <si>
    <t>Pere Abate 55 - 65 mm/Williams 55 - 65 mm I Categoria</t>
  </si>
  <si>
    <t>Mandarini 50 - 60 mm I Categoria</t>
  </si>
  <si>
    <t>Banane I Categoria</t>
  </si>
  <si>
    <t xml:space="preserve">Uva da tavola bianca/nera I Categoria </t>
  </si>
  <si>
    <t>Kiwi 90 - 110 mm I Categoria</t>
  </si>
  <si>
    <t>Cachi circonferenza 22 - 24 cm Ia Categoria</t>
  </si>
  <si>
    <t>Fior di latte</t>
  </si>
  <si>
    <t>tipo Montagna in sacchi di iuta</t>
  </si>
  <si>
    <t>Lombo</t>
  </si>
  <si>
    <t>Mortadella
grasso &lt; o = 28 %</t>
  </si>
  <si>
    <t>Olio di semi di arachide</t>
  </si>
  <si>
    <t>in salamoia</t>
  </si>
  <si>
    <t>pancetta tesa</t>
  </si>
  <si>
    <t>Pane Fresco  confezionato
pezzatura fino a 300 g</t>
  </si>
  <si>
    <t>Pane grattugiato</t>
  </si>
  <si>
    <t>Panna UHT  da cucina
in brik</t>
  </si>
  <si>
    <t>Passata di pomodoro</t>
  </si>
  <si>
    <t>Tortellini secchi</t>
  </si>
  <si>
    <t>Tagliatelle</t>
  </si>
  <si>
    <t>Lasagne</t>
  </si>
  <si>
    <t>Pecorino semiduro
umidità &lt; o = 32 %</t>
  </si>
  <si>
    <t>Peperoni dolci rossi/gialli/verdi
I Categoria</t>
  </si>
  <si>
    <t>Piselli  fini lessati
diametro &gt; o = 8,75 e &lt; o = 10,2 mm</t>
  </si>
  <si>
    <t>Pomodori tondi/costoluti 47 - 57 mm
I Categoria</t>
  </si>
  <si>
    <t>Pomodori pelati superiori</t>
  </si>
  <si>
    <t>Ricotta di mucca
pastorizzata</t>
  </si>
  <si>
    <t>Parboiled</t>
  </si>
  <si>
    <t>Salsiccia
grasso &lt; o = 25 %</t>
  </si>
  <si>
    <t>Spalla cotta
umidità &lt; o = a 70 %</t>
  </si>
  <si>
    <t>I categoria</t>
  </si>
  <si>
    <t>Tonno in olio oliva</t>
  </si>
  <si>
    <t>Cavoli verza
Ia Categoria</t>
  </si>
  <si>
    <t xml:space="preserve">Vino bianco/rosso brik </t>
  </si>
  <si>
    <t xml:space="preserve">Vongole sgusciate
congelate in mattonella </t>
  </si>
  <si>
    <t>Zafferano in fili
umidità &lt; o = 12%</t>
  </si>
  <si>
    <t>Aglio bianco
Ia Categoria</t>
  </si>
  <si>
    <t>Pepe nero macinato
Umidità ≤ 5%</t>
  </si>
  <si>
    <t>Fagiolini filiformi fini
Calibro baccello ≥  6 mm e ≤ 9 mm Ia Categoria</t>
  </si>
  <si>
    <t>Melanzane lunghe/globose (ovali)
I Categoria</t>
  </si>
  <si>
    <t>Rucola a mazzi</t>
  </si>
  <si>
    <t>Zucchine bianche/verdi 100 - 225 g
I Categoria</t>
  </si>
  <si>
    <t>Aceto</t>
  </si>
  <si>
    <t>di vino</t>
  </si>
  <si>
    <t>coltivati</t>
  </si>
  <si>
    <t>Limoni 48 - 57 mm/58 - 67 mm
I Categoria</t>
  </si>
  <si>
    <t>Wurstel</t>
  </si>
  <si>
    <t>in sacchi di iuta</t>
  </si>
  <si>
    <t>Uova categoria A
peso M (da 53 g a 63 g)</t>
  </si>
  <si>
    <t>Indivia scarola
I Categoria</t>
  </si>
  <si>
    <t>Lattuga cappuccio/romana
I Categoria</t>
  </si>
  <si>
    <t>Patate pasta bianca/gialla
diametro 40+</t>
  </si>
  <si>
    <t>Coniglio
senza testa, eviscerato</t>
  </si>
  <si>
    <t>Unità</t>
  </si>
  <si>
    <t>di</t>
  </si>
  <si>
    <t>misura</t>
  </si>
  <si>
    <t>I</t>
  </si>
  <si>
    <t>fresco</t>
  </si>
  <si>
    <t>fresca</t>
  </si>
  <si>
    <t>da coste 500 - 800 g
I categoria</t>
  </si>
  <si>
    <t>in trance
Congelato</t>
  </si>
  <si>
    <t>Basilico</t>
  </si>
  <si>
    <t>Rosmarino</t>
  </si>
  <si>
    <t>Salvia</t>
  </si>
  <si>
    <t>Prezzemolo</t>
  </si>
  <si>
    <t>Peperoncino</t>
  </si>
  <si>
    <t>Sedano</t>
  </si>
  <si>
    <t>intero disidratato
umidità ≤ 11%</t>
  </si>
  <si>
    <t>Petti di pollo
Classe A</t>
  </si>
  <si>
    <t>Petto di tacchino
Classe A</t>
  </si>
  <si>
    <t>Allevato a terra tg leg./med.
Classe A</t>
  </si>
  <si>
    <t>fesa di tacchino
Classe A</t>
  </si>
  <si>
    <t>Gnocchi di patate</t>
  </si>
  <si>
    <t>Salame tipo Ungherese/Fabriano
umidità &lt; o = a 38 %</t>
  </si>
  <si>
    <t>E</t>
  </si>
  <si>
    <t>TOTALE</t>
  </si>
  <si>
    <t>Prezzo</t>
  </si>
  <si>
    <t>per</t>
  </si>
  <si>
    <t>UDM</t>
  </si>
  <si>
    <t>I SETT.</t>
  </si>
  <si>
    <t>II SETT.</t>
  </si>
  <si>
    <t>III SETT.</t>
  </si>
  <si>
    <t>IV SETT.</t>
  </si>
  <si>
    <t>kg/l/pz</t>
  </si>
  <si>
    <t>medio</t>
  </si>
  <si>
    <t>Crostatina monodose</t>
  </si>
  <si>
    <t>Caciotta
latte misto umidità &lt; o = 41 %</t>
  </si>
  <si>
    <t xml:space="preserve">Filetti di merluzzo senza pelle 100 / 200 g
congelato               </t>
  </si>
  <si>
    <t>Cozze sgusciate precotte 250/350 pz./Kg
Congelate</t>
  </si>
  <si>
    <t>Seppie pulite 300 / 400 g
Congelate</t>
  </si>
  <si>
    <t>g/ml/pz</t>
  </si>
  <si>
    <t>pz</t>
  </si>
  <si>
    <t>grammi</t>
  </si>
  <si>
    <t>EURO</t>
  </si>
  <si>
    <t>Formaggio grattugiato
grasso minimo 32 %, umidità &lt; o = 31 %</t>
  </si>
  <si>
    <t>Vitellone posteriore con osso Coscia
Classe A - Conformazione R - Stato ingrassamento 2 o 3</t>
  </si>
  <si>
    <t>Vitellone anteriore disossato Petto
Classe A - Conformazione R - Stato ingrassamento 2 o 3</t>
  </si>
  <si>
    <t>Spalla</t>
  </si>
  <si>
    <t>Intere
Congelate</t>
  </si>
  <si>
    <t>Intero
Congelato</t>
  </si>
  <si>
    <t>GENERI DA SOMMINISTRARE  PRO-CAPITE</t>
  </si>
  <si>
    <t>Carni bovine</t>
  </si>
  <si>
    <t>LEGENDA</t>
  </si>
  <si>
    <t>31.1</t>
  </si>
  <si>
    <t>31.2</t>
  </si>
  <si>
    <t>31.3</t>
  </si>
  <si>
    <t>31.4</t>
  </si>
  <si>
    <t>31.5</t>
  </si>
  <si>
    <t>33.1</t>
  </si>
  <si>
    <t>33.2</t>
  </si>
  <si>
    <t>33.3</t>
  </si>
  <si>
    <t>33.4</t>
  </si>
  <si>
    <t>33.5</t>
  </si>
  <si>
    <t>33.6</t>
  </si>
  <si>
    <t>56.1</t>
  </si>
  <si>
    <t>56.2</t>
  </si>
  <si>
    <t>56.3</t>
  </si>
  <si>
    <t>di carne avicola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</si>
  <si>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</si>
  <si>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</si>
  <si>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</si>
  <si>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</si>
  <si>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</si>
  <si>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</si>
  <si>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</si>
  <si>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</si>
  <si>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</si>
  <si>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</si>
  <si>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</si>
  <si>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</si>
  <si>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</si>
  <si>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</si>
  <si>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 xml:space="preserve">Conchiglie
proteine &gt; o = a 12,5 % p/p   </t>
  </si>
  <si>
    <t xml:space="preserve">Bucatini
proteine &gt; o = a 12,5 % p/p   </t>
  </si>
  <si>
    <t xml:space="preserve">Farfalle
proteine &gt; o = a 12,5 % p/p   </t>
  </si>
  <si>
    <t xml:space="preserve">Farfalline
proteine &gt; o = a 12,5 % p/p   </t>
  </si>
  <si>
    <t xml:space="preserve">Fusilli
proteine &gt; o = a 12,5 % p/p   </t>
  </si>
  <si>
    <t xml:space="preserve">Gnocchetti sardi
proteine &gt; o = a 12,5 % p/p   </t>
  </si>
  <si>
    <t xml:space="preserve">Linguine
proteine &gt; o = a 12,5 % p/p   </t>
  </si>
  <si>
    <t xml:space="preserve">Pennette
proteine &gt; o = a 12,5 % p/p   </t>
  </si>
  <si>
    <t xml:space="preserve">Rigatoni
proteine &gt; o = a 12,5 % p/p   </t>
  </si>
  <si>
    <t xml:space="preserve">Sedanini
proteine &gt; o = a 12,5 % p/p   </t>
  </si>
  <si>
    <t xml:space="preserve">Spaghetti
proteine &gt; o = a 12,5 % p/p   </t>
  </si>
  <si>
    <t xml:space="preserve">Trenette
proteine &gt; o = a 12,5 % p/p   </t>
  </si>
  <si>
    <t xml:space="preserve">Pastina (Anellini/Stelline)
proteine &gt; o = a 12,5 % p/p   </t>
  </si>
  <si>
    <t>g</t>
  </si>
  <si>
    <t>g *</t>
  </si>
  <si>
    <t>ml</t>
  </si>
  <si>
    <t>Tipo di menù</t>
  </si>
  <si>
    <t>Invernale</t>
  </si>
  <si>
    <t>Estivo</t>
  </si>
  <si>
    <t>g°°</t>
  </si>
  <si>
    <t>Pesto alla genovese
basilico &gt; o = 55 % - olio extravergine oliva &gt; o = 30% - pinoli &gt; o =3%</t>
  </si>
  <si>
    <t>Prodotti ortofrutticoli</t>
  </si>
  <si>
    <t>Se non diversamente indicato le misure in mm si riferiscono al calibro</t>
  </si>
  <si>
    <t>Cipolle bianche/dorate/rosse diametro = o &gt; 50 mm
I Categoria</t>
  </si>
  <si>
    <t>il peso è da intendersi al netto della sgocciolatura
(liquido accessorio, non decisivo per l'acquisto)</t>
  </si>
  <si>
    <t>il peso è da intendersi al netto della glassatura
(ghiaccio di copertura)</t>
  </si>
  <si>
    <t xml:space="preserve">Maccheroncini
proteine &gt; o = a 12,5 % p/p   </t>
  </si>
  <si>
    <t xml:space="preserve"> </t>
  </si>
  <si>
    <t>DIARIA SETTIMANALE</t>
  </si>
  <si>
    <t>DIARIA GIORNALIERA</t>
  </si>
  <si>
    <t>Sale iodato fino</t>
  </si>
  <si>
    <t>Sale iodato grosso</t>
  </si>
  <si>
    <t>Formaggini porzionati</t>
  </si>
  <si>
    <t>Ricotta vaccina</t>
  </si>
  <si>
    <t>31.6</t>
  </si>
  <si>
    <t>31.7</t>
  </si>
  <si>
    <t>31.8</t>
  </si>
  <si>
    <t>Stracchino</t>
  </si>
  <si>
    <t>Tutte le carni di cui alla presente Tabella applicativa sono da intendersi fresche</t>
  </si>
  <si>
    <t>MEDIA COSTO GENERI ALIMENTARI ESTIVI</t>
  </si>
  <si>
    <t>MEDIA COSTO GENERI ALIMENTARI INVERNALI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</si>
  <si>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</si>
  <si>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</si>
  <si>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</si>
  <si>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</si>
  <si>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</si>
  <si>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</si>
  <si>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</si>
  <si>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Coniglio
senza testa eviscerato</t>
  </si>
  <si>
    <t>Dado brodo 1 dado = 11 Gr.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</si>
  <si>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</si>
  <si>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</si>
  <si>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</si>
  <si>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</si>
  <si>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</si>
  <si>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</si>
  <si>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</si>
  <si>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</si>
  <si>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</si>
  <si>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</si>
  <si>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</si>
  <si>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</si>
  <si>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</si>
  <si>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</si>
  <si>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</si>
  <si>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</si>
  <si>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</si>
  <si>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</si>
  <si>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</si>
  <si>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</si>
  <si>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</si>
  <si>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</si>
  <si>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</si>
  <si>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</si>
  <si>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</si>
  <si>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</si>
  <si>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</si>
  <si>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</si>
  <si>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</si>
  <si>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</si>
  <si>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</si>
  <si>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</si>
  <si>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</si>
  <si>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</si>
  <si>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</si>
  <si>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</si>
  <si>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</si>
  <si>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</si>
  <si>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</si>
  <si>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</si>
  <si>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</si>
  <si>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</si>
  <si>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</si>
  <si>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</si>
  <si>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pz.</t>
  </si>
  <si>
    <t>CALCOLO OFFERTA ECONOMICA (MEDIA DIARIA GIORNALIERA)</t>
  </si>
  <si>
    <t>IMPORTO A BASE D'ASTA</t>
  </si>
  <si>
    <t>RIBASSO PERCENTUALE (a 4 cifre decimali)</t>
  </si>
  <si>
    <t>DIARIA PRO-CAPITE OFFERTA (a 4 cifre decimali)</t>
  </si>
  <si>
    <t>N. prog.</t>
  </si>
  <si>
    <t>Tipo menù (I -E)</t>
  </si>
  <si>
    <t>FOGLIO CALCOLO OFFERTA ECONOMICA</t>
  </si>
  <si>
    <t xml:space="preserve"> I =</t>
  </si>
  <si>
    <t>E =</t>
  </si>
  <si>
    <r>
      <t xml:space="preserve">Classe A - </t>
    </r>
    <r>
      <rPr>
        <sz val="10"/>
        <rFont val="Arial"/>
        <family val="2"/>
      </rPr>
      <t>Età inferiore ai 2 anni</t>
    </r>
  </si>
  <si>
    <r>
      <t xml:space="preserve">Conformazione R - </t>
    </r>
    <r>
      <rPr>
        <sz val="10"/>
        <rFont val="Arial"/>
        <family val="2"/>
      </rPr>
      <t>Buona</t>
    </r>
  </si>
  <si>
    <r>
      <t xml:space="preserve">Stato ingrassamento 2 o 3 - </t>
    </r>
    <r>
      <rPr>
        <sz val="10"/>
        <rFont val="Arial"/>
        <family val="2"/>
      </rPr>
      <t>Scarso o Medio</t>
    </r>
  </si>
  <si>
    <r>
      <t xml:space="preserve">proteine &gt; o = a 12,5 % p/p - </t>
    </r>
    <r>
      <rPr>
        <sz val="10"/>
        <rFont val="Arial"/>
        <family val="2"/>
      </rPr>
      <t>Proteine &gt; o = a 12,5 g per 100 g di prodotto</t>
    </r>
  </si>
  <si>
    <r>
      <t xml:space="preserve">TABELLA APPLICATIVA MENU' SETTIMANALE </t>
    </r>
    <r>
      <rPr>
        <b/>
        <u/>
        <sz val="12"/>
        <color indexed="10"/>
        <rFont val="Arial"/>
        <family val="2"/>
      </rPr>
      <t>INVERNALE</t>
    </r>
    <r>
      <rPr>
        <b/>
        <sz val="10"/>
        <rFont val="Arial"/>
        <family val="2"/>
      </rPr>
      <t xml:space="preserve"> ALLEGATE AL CONTRATTO APPROVATE CON D.M. 9 MAGGIO 2017</t>
    </r>
  </si>
  <si>
    <r>
      <t xml:space="preserve">PREZZO MEDIO GENERI ALIMENTARI </t>
    </r>
    <r>
      <rPr>
        <b/>
        <sz val="9"/>
        <color indexed="10"/>
        <rFont val="Arial"/>
        <family val="2"/>
      </rPr>
      <t>INVERNALI</t>
    </r>
  </si>
  <si>
    <r>
      <t xml:space="preserve">PREZZO MEDIO GENERI ALIMENTARI </t>
    </r>
    <r>
      <rPr>
        <b/>
        <sz val="9"/>
        <color indexed="10"/>
        <rFont val="Arial"/>
        <family val="2"/>
      </rPr>
      <t>ESTIVI</t>
    </r>
  </si>
  <si>
    <r>
      <t>TABELLA APPLICATIVA MENU' SETTIMANALE</t>
    </r>
    <r>
      <rPr>
        <b/>
        <i/>
        <sz val="12"/>
        <color indexed="10"/>
        <rFont val="Arial"/>
        <family val="2"/>
      </rPr>
      <t xml:space="preserve"> </t>
    </r>
    <r>
      <rPr>
        <b/>
        <i/>
        <u/>
        <sz val="12"/>
        <color indexed="10"/>
        <rFont val="Arial"/>
        <family val="2"/>
      </rPr>
      <t>ESTIVO</t>
    </r>
    <r>
      <rPr>
        <b/>
        <i/>
        <sz val="12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ALLEGATE AL CONTRATTO APPROVATE CON D.M. 9 MAGGIO 2017</t>
    </r>
  </si>
  <si>
    <t xml:space="preserve">ISTRUZIONI  PER LA COMPILAZIONE DEI FOGLI </t>
  </si>
  <si>
    <t>La presente cartella è composta da n. 3 fogli oltre il presente foglio dedicato alle istruzioni.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</si>
  <si>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</si>
  <si>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</si>
  <si>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</si>
  <si>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</si>
  <si>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</si>
  <si>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inv</t>
  </si>
  <si>
    <t>est</t>
  </si>
  <si>
    <t>Peso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</si>
</sst>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_-;\-* #,##0_-;_-* &quot;-&quot;_-;_-@_-"/>
    <numFmt numFmtId="164" formatCode="_-&quot;L.&quot;\ * #,##0.00_-;\-&quot;L.&quot;\ * #,##0.00_-;_-&quot;L.&quot;\ * &quot;-&quot;??_-;_-@_-"/>
    <numFmt numFmtId="165" formatCode="0.0"/>
    <numFmt numFmtId="166" formatCode="0.0000"/>
    <numFmt numFmtId="167" formatCode="[$€-2]\ #,##0.00"/>
    <numFmt numFmtId="168" formatCode="[$€-2]\ #,##0.000"/>
    <numFmt numFmtId="169" formatCode="0.0000%"/>
    <numFmt numFmtId="170" formatCode="_-[$€-410]\ * #,##0.0000_-;\-[$€-410]\ * #,##0.0000_-;_-[$€-410]\ * &quot;-&quot;????_-;_-@_-"/>
    <numFmt numFmtId="171" formatCode="&quot;€&quot;\ #,##0.0000"/>
    <numFmt numFmtId="172" formatCode="_-* #,##0.0000\ [$€-410]_-;\-* #,##0.0000\ [$€-410]_-;_-* &quot;-&quot;????\ [$€-410]_-;_-@_-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color indexed="62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u/>
      <sz val="12"/>
      <color indexed="10"/>
      <name val="Arial"/>
      <family val="2"/>
    </font>
    <font>
      <b/>
      <u/>
      <sz val="12"/>
      <color indexed="10"/>
      <name val="Arial"/>
      <family val="2"/>
    </font>
    <font>
      <b/>
      <sz val="9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8">
    <xf numFmtId="0" fontId="0" fillId="0" borderId="0" xfId="0"/>
    <xf numFmtId="170" fontId="3" fillId="0" borderId="1" xfId="2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Border="1" applyProtection="1"/>
    <xf numFmtId="0" fontId="2" fillId="0" borderId="0" xfId="0" applyFont="1" applyFill="1" applyBorder="1" applyProtection="1"/>
    <xf numFmtId="0" fontId="11" fillId="0" borderId="2" xfId="0" applyFont="1" applyBorder="1" applyAlignment="1" applyProtection="1">
      <alignment horizontal="center"/>
    </xf>
    <xf numFmtId="166" fontId="11" fillId="0" borderId="2" xfId="0" applyNumberFormat="1" applyFont="1" applyBorder="1" applyAlignment="1" applyProtection="1">
      <alignment horizontal="center"/>
    </xf>
    <xf numFmtId="165" fontId="5" fillId="0" borderId="2" xfId="0" applyNumberFormat="1" applyFont="1" applyBorder="1" applyAlignment="1" applyProtection="1">
      <alignment horizontal="center"/>
    </xf>
    <xf numFmtId="165" fontId="5" fillId="0" borderId="3" xfId="0" applyNumberFormat="1" applyFont="1" applyBorder="1" applyAlignment="1" applyProtection="1">
      <alignment horizontal="center"/>
    </xf>
    <xf numFmtId="0" fontId="0" fillId="0" borderId="0" xfId="0" applyFill="1" applyBorder="1" applyProtection="1"/>
    <xf numFmtId="0" fontId="4" fillId="0" borderId="4" xfId="0" applyFont="1" applyFill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166" fontId="11" fillId="0" borderId="4" xfId="0" applyNumberFormat="1" applyFont="1" applyBorder="1" applyAlignment="1" applyProtection="1">
      <alignment horizontal="center"/>
    </xf>
    <xf numFmtId="165" fontId="5" fillId="0" borderId="4" xfId="0" applyNumberFormat="1" applyFont="1" applyBorder="1" applyAlignment="1" applyProtection="1">
      <alignment horizontal="center"/>
    </xf>
    <xf numFmtId="165" fontId="5" fillId="0" borderId="5" xfId="0" applyNumberFormat="1" applyFont="1" applyBorder="1" applyAlignment="1" applyProtection="1">
      <alignment horizontal="center"/>
    </xf>
    <xf numFmtId="165" fontId="9" fillId="2" borderId="4" xfId="0" applyNumberFormat="1" applyFont="1" applyFill="1" applyBorder="1" applyAlignment="1" applyProtection="1">
      <alignment horizontal="center"/>
    </xf>
    <xf numFmtId="165" fontId="9" fillId="3" borderId="4" xfId="0" applyNumberFormat="1" applyFont="1" applyFill="1" applyBorder="1" applyAlignment="1" applyProtection="1">
      <alignment horizontal="center"/>
    </xf>
    <xf numFmtId="165" fontId="9" fillId="3" borderId="5" xfId="0" applyNumberFormat="1" applyFont="1" applyFill="1" applyBorder="1" applyAlignment="1" applyProtection="1">
      <alignment horizontal="center"/>
    </xf>
    <xf numFmtId="166" fontId="11" fillId="0" borderId="6" xfId="0" applyNumberFormat="1" applyFont="1" applyFill="1" applyBorder="1" applyAlignment="1" applyProtection="1">
      <alignment horizontal="center"/>
    </xf>
    <xf numFmtId="0" fontId="11" fillId="0" borderId="6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7" xfId="0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center" vertical="center"/>
    </xf>
    <xf numFmtId="0" fontId="7" fillId="0" borderId="4" xfId="0" quotePrefix="1" applyFont="1" applyBorder="1" applyAlignment="1" applyProtection="1">
      <alignment horizontal="center" vertical="center"/>
    </xf>
    <xf numFmtId="2" fontId="0" fillId="0" borderId="0" xfId="0" applyNumberFormat="1" applyFill="1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165" fontId="0" fillId="0" borderId="0" xfId="0" applyNumberFormat="1" applyFill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8" fillId="4" borderId="0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center" vertical="center"/>
    </xf>
    <xf numFmtId="165" fontId="9" fillId="0" borderId="6" xfId="0" applyNumberFormat="1" applyFont="1" applyFill="1" applyBorder="1" applyAlignment="1" applyProtection="1">
      <alignment horizontal="center"/>
    </xf>
    <xf numFmtId="165" fontId="9" fillId="0" borderId="11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166" fontId="8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2" fontId="3" fillId="0" borderId="0" xfId="0" applyNumberFormat="1" applyFont="1" applyAlignment="1" applyProtection="1">
      <alignment horizontal="righ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right" vertical="center"/>
    </xf>
    <xf numFmtId="3" fontId="0" fillId="0" borderId="0" xfId="0" applyNumberFormat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168" fontId="3" fillId="0" borderId="0" xfId="0" applyNumberFormat="1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/>
    <xf numFmtId="0" fontId="3" fillId="0" borderId="0" xfId="0" applyFont="1" applyBorder="1" applyAlignment="1" applyProtection="1">
      <alignment horizontal="right" vertical="top"/>
    </xf>
    <xf numFmtId="0" fontId="3" fillId="0" borderId="0" xfId="0" applyFont="1" applyFill="1" applyBorder="1" applyAlignment="1" applyProtection="1"/>
    <xf numFmtId="0" fontId="8" fillId="0" borderId="4" xfId="0" applyFont="1" applyFill="1" applyBorder="1" applyAlignment="1" applyProtection="1">
      <alignment horizontal="center" vertical="center"/>
    </xf>
    <xf numFmtId="12" fontId="12" fillId="0" borderId="4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166" fontId="8" fillId="0" borderId="12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/>
    </xf>
    <xf numFmtId="0" fontId="8" fillId="4" borderId="4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/>
    </xf>
    <xf numFmtId="0" fontId="8" fillId="0" borderId="0" xfId="0" applyNumberFormat="1" applyFont="1" applyAlignment="1" applyProtection="1">
      <alignment horizontal="center"/>
    </xf>
    <xf numFmtId="3" fontId="0" fillId="0" borderId="0" xfId="0" applyNumberFormat="1" applyFill="1" applyBorder="1" applyAlignment="1" applyProtection="1">
      <alignment horizontal="center"/>
    </xf>
    <xf numFmtId="3" fontId="8" fillId="0" borderId="0" xfId="0" applyNumberFormat="1" applyFont="1" applyFill="1" applyBorder="1" applyAlignment="1" applyProtection="1">
      <alignment horizontal="center"/>
    </xf>
    <xf numFmtId="166" fontId="8" fillId="7" borderId="0" xfId="0" applyNumberFormat="1" applyFont="1" applyFill="1" applyProtection="1"/>
    <xf numFmtId="166" fontId="4" fillId="7" borderId="2" xfId="0" applyNumberFormat="1" applyFont="1" applyFill="1" applyBorder="1" applyAlignment="1" applyProtection="1">
      <alignment horizontal="center"/>
    </xf>
    <xf numFmtId="166" fontId="4" fillId="7" borderId="4" xfId="0" applyNumberFormat="1" applyFont="1" applyFill="1" applyBorder="1" applyAlignment="1" applyProtection="1">
      <alignment horizontal="center"/>
    </xf>
    <xf numFmtId="41" fontId="4" fillId="0" borderId="13" xfId="1" applyFont="1" applyFill="1" applyBorder="1" applyAlignment="1" applyProtection="1">
      <alignment horizontal="center"/>
    </xf>
    <xf numFmtId="41" fontId="11" fillId="0" borderId="13" xfId="1" applyFont="1" applyFill="1" applyBorder="1" applyAlignment="1" applyProtection="1">
      <alignment horizontal="center"/>
    </xf>
    <xf numFmtId="41" fontId="4" fillId="7" borderId="13" xfId="1" applyFont="1" applyFill="1" applyBorder="1" applyAlignment="1" applyProtection="1">
      <alignment horizontal="center"/>
    </xf>
    <xf numFmtId="41" fontId="0" fillId="0" borderId="13" xfId="1" applyFont="1" applyBorder="1" applyProtection="1"/>
    <xf numFmtId="41" fontId="0" fillId="0" borderId="14" xfId="1" applyFont="1" applyBorder="1" applyProtection="1"/>
    <xf numFmtId="41" fontId="0" fillId="0" borderId="0" xfId="1" applyFont="1" applyProtection="1"/>
    <xf numFmtId="0" fontId="10" fillId="0" borderId="2" xfId="0" applyNumberFormat="1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10" fillId="0" borderId="4" xfId="0" applyNumberFormat="1" applyFont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vertical="center"/>
    </xf>
    <xf numFmtId="46" fontId="10" fillId="0" borderId="4" xfId="0" quotePrefix="1" applyNumberFormat="1" applyFont="1" applyBorder="1" applyAlignment="1" applyProtection="1">
      <alignment horizontal="center" vertical="center"/>
    </xf>
    <xf numFmtId="0" fontId="10" fillId="0" borderId="4" xfId="0" quotePrefix="1" applyNumberFormat="1" applyFont="1" applyBorder="1" applyAlignment="1" applyProtection="1">
      <alignment horizontal="center" vertical="center"/>
    </xf>
    <xf numFmtId="0" fontId="10" fillId="0" borderId="6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left" vertical="center"/>
    </xf>
    <xf numFmtId="166" fontId="8" fillId="0" borderId="0" xfId="0" applyNumberFormat="1" applyFont="1" applyBorder="1" applyAlignment="1" applyProtection="1">
      <alignment horizontal="center" vertical="center"/>
    </xf>
    <xf numFmtId="2" fontId="3" fillId="0" borderId="0" xfId="0" applyNumberFormat="1" applyFont="1" applyBorder="1" applyAlignment="1" applyProtection="1">
      <alignment horizontal="center" vertical="center"/>
    </xf>
    <xf numFmtId="167" fontId="6" fillId="4" borderId="0" xfId="0" applyNumberFormat="1" applyFont="1" applyFill="1" applyBorder="1" applyAlignment="1" applyProtection="1">
      <alignment horizontal="center"/>
    </xf>
    <xf numFmtId="167" fontId="6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168" fontId="3" fillId="0" borderId="0" xfId="0" applyNumberFormat="1" applyFont="1" applyBorder="1" applyAlignment="1" applyProtection="1">
      <alignment horizontal="center"/>
    </xf>
    <xf numFmtId="2" fontId="3" fillId="0" borderId="0" xfId="0" applyNumberFormat="1" applyFont="1" applyProtection="1"/>
    <xf numFmtId="2" fontId="3" fillId="0" borderId="0" xfId="0" applyNumberFormat="1" applyFont="1" applyFill="1" applyBorder="1" applyProtection="1"/>
    <xf numFmtId="2" fontId="3" fillId="0" borderId="0" xfId="0" applyNumberFormat="1" applyFont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6" fontId="8" fillId="0" borderId="0" xfId="0" applyNumberFormat="1" applyFont="1" applyFill="1" applyBorder="1" applyAlignment="1" applyProtection="1">
      <alignment horizontal="center"/>
    </xf>
    <xf numFmtId="167" fontId="3" fillId="4" borderId="0" xfId="0" applyNumberFormat="1" applyFont="1" applyFill="1" applyBorder="1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0" fontId="0" fillId="0" borderId="4" xfId="0" applyBorder="1" applyAlignment="1" applyProtection="1">
      <alignment horizontal="center" vertical="center"/>
    </xf>
    <xf numFmtId="170" fontId="6" fillId="0" borderId="4" xfId="2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166" fontId="0" fillId="0" borderId="0" xfId="0" applyNumberFormat="1" applyProtection="1"/>
    <xf numFmtId="170" fontId="0" fillId="0" borderId="0" xfId="0" applyNumberFormat="1" applyProtection="1"/>
    <xf numFmtId="4" fontId="1" fillId="6" borderId="4" xfId="0" applyNumberFormat="1" applyFont="1" applyFill="1" applyBorder="1" applyAlignment="1" applyProtection="1">
      <alignment horizontal="center" vertical="center"/>
      <protection locked="0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9" fontId="3" fillId="0" borderId="4" xfId="0" applyNumberFormat="1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12" fontId="1" fillId="0" borderId="17" xfId="0" applyNumberFormat="1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1" fillId="5" borderId="10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horizontal="left" vertical="center"/>
    </xf>
    <xf numFmtId="0" fontId="1" fillId="5" borderId="7" xfId="0" applyFont="1" applyFill="1" applyBorder="1" applyAlignment="1" applyProtection="1">
      <alignment vertical="center" wrapText="1"/>
    </xf>
    <xf numFmtId="12" fontId="1" fillId="5" borderId="7" xfId="0" applyNumberFormat="1" applyFont="1" applyFill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vertical="center" wrapText="1"/>
    </xf>
    <xf numFmtId="2" fontId="1" fillId="0" borderId="19" xfId="0" applyNumberFormat="1" applyFont="1" applyBorder="1" applyAlignment="1" applyProtection="1"/>
    <xf numFmtId="0" fontId="1" fillId="5" borderId="1" xfId="0" applyFont="1" applyFill="1" applyBorder="1" applyAlignment="1" applyProtection="1">
      <alignment vertical="center"/>
    </xf>
    <xf numFmtId="0" fontId="1" fillId="5" borderId="4" xfId="0" applyFont="1" applyFill="1" applyBorder="1" applyAlignment="1" applyProtection="1">
      <alignment vertical="center" wrapText="1"/>
    </xf>
    <xf numFmtId="0" fontId="1" fillId="5" borderId="4" xfId="0" applyFont="1" applyFill="1" applyBorder="1" applyAlignment="1" applyProtection="1">
      <alignment horizontal="left" vertical="center"/>
    </xf>
    <xf numFmtId="12" fontId="1" fillId="5" borderId="4" xfId="0" applyNumberFormat="1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vertical="center" wrapText="1"/>
    </xf>
    <xf numFmtId="166" fontId="1" fillId="7" borderId="15" xfId="0" applyNumberFormat="1" applyFont="1" applyFill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2" fontId="1" fillId="0" borderId="15" xfId="0" applyNumberFormat="1" applyFont="1" applyBorder="1" applyAlignment="1" applyProtection="1">
      <alignment horizontal="center" vertical="center"/>
    </xf>
    <xf numFmtId="2" fontId="1" fillId="0" borderId="20" xfId="0" applyNumberFormat="1" applyFont="1" applyBorder="1" applyAlignment="1" applyProtection="1">
      <alignment horizontal="center" vertical="center"/>
    </xf>
    <xf numFmtId="166" fontId="1" fillId="7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1" fillId="0" borderId="5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vertical="center"/>
    </xf>
    <xf numFmtId="2" fontId="1" fillId="0" borderId="19" xfId="0" applyNumberFormat="1" applyFont="1" applyBorder="1" applyAlignment="1" applyProtection="1">
      <alignment horizontal="center"/>
    </xf>
    <xf numFmtId="2" fontId="1" fillId="0" borderId="19" xfId="0" applyNumberFormat="1" applyFont="1" applyBorder="1" applyAlignment="1" applyProtection="1">
      <alignment horizontal="center" vertical="top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4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7" borderId="6" xfId="0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2" fontId="1" fillId="0" borderId="6" xfId="0" applyNumberFormat="1" applyFont="1" applyBorder="1" applyAlignment="1" applyProtection="1">
      <alignment horizontal="center" vertical="center"/>
    </xf>
    <xf numFmtId="2" fontId="1" fillId="0" borderId="11" xfId="0" applyNumberFormat="1" applyFont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66" fontId="1" fillId="7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166" fontId="1" fillId="7" borderId="2" xfId="0" applyNumberFormat="1" applyFont="1" applyFill="1" applyBorder="1" applyProtection="1"/>
    <xf numFmtId="0" fontId="1" fillId="0" borderId="16" xfId="0" applyFont="1" applyBorder="1" applyProtection="1"/>
    <xf numFmtId="2" fontId="2" fillId="0" borderId="2" xfId="0" applyNumberFormat="1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2" fontId="2" fillId="0" borderId="3" xfId="0" applyNumberFormat="1" applyFont="1" applyBorder="1" applyAlignment="1" applyProtection="1">
      <alignment horizontal="center" vertical="center"/>
    </xf>
    <xf numFmtId="0" fontId="1" fillId="0" borderId="8" xfId="0" applyFont="1" applyBorder="1" applyProtection="1"/>
    <xf numFmtId="166" fontId="1" fillId="7" borderId="6" xfId="0" applyNumberFormat="1" applyFont="1" applyFill="1" applyBorder="1" applyProtection="1"/>
    <xf numFmtId="0" fontId="1" fillId="0" borderId="18" xfId="0" applyFont="1" applyBorder="1" applyProtection="1"/>
    <xf numFmtId="2" fontId="2" fillId="0" borderId="22" xfId="0" applyNumberFormat="1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2" fontId="2" fillId="0" borderId="23" xfId="0" applyNumberFormat="1" applyFont="1" applyFill="1" applyBorder="1" applyAlignment="1" applyProtection="1">
      <alignment horizontal="center" vertical="center"/>
    </xf>
    <xf numFmtId="2" fontId="2" fillId="0" borderId="24" xfId="0" applyNumberFormat="1" applyFont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/>
    </xf>
    <xf numFmtId="2" fontId="1" fillId="4" borderId="19" xfId="0" applyNumberFormat="1" applyFont="1" applyFill="1" applyBorder="1" applyAlignment="1" applyProtection="1">
      <alignment horizontal="center" vertical="top"/>
    </xf>
    <xf numFmtId="4" fontId="1" fillId="0" borderId="4" xfId="0" applyNumberFormat="1" applyFont="1" applyFill="1" applyBorder="1" applyAlignment="1" applyProtection="1">
      <alignment horizontal="center" vertical="center"/>
    </xf>
    <xf numFmtId="2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4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2" fontId="1" fillId="0" borderId="0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center" vertical="center"/>
    </xf>
    <xf numFmtId="166" fontId="1" fillId="0" borderId="2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166" fontId="1" fillId="0" borderId="6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/>
    </xf>
    <xf numFmtId="2" fontId="2" fillId="0" borderId="6" xfId="0" applyNumberFormat="1" applyFont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166" fontId="8" fillId="0" borderId="17" xfId="0" applyNumberFormat="1" applyFont="1" applyBorder="1" applyAlignment="1" applyProtection="1">
      <alignment horizontal="center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26" xfId="0" applyBorder="1"/>
    <xf numFmtId="0" fontId="0" fillId="8" borderId="0" xfId="0" applyFill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4" fontId="1" fillId="6" borderId="2" xfId="0" applyNumberFormat="1" applyFont="1" applyFill="1" applyBorder="1" applyAlignment="1" applyProtection="1">
      <alignment horizontal="center" vertical="center"/>
      <protection locked="0"/>
    </xf>
    <xf numFmtId="172" fontId="0" fillId="0" borderId="0" xfId="0" applyNumberFormat="1" applyProtection="1"/>
    <xf numFmtId="9" fontId="0" fillId="0" borderId="0" xfId="0" applyNumberFormat="1" applyAlignment="1" applyProtection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2" fontId="1" fillId="0" borderId="30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14" xfId="0" applyNumberFormat="1" applyFont="1" applyBorder="1" applyAlignment="1" applyProtection="1">
      <alignment horizontal="center" vertical="center"/>
    </xf>
    <xf numFmtId="4" fontId="1" fillId="6" borderId="13" xfId="0" applyNumberFormat="1" applyFont="1" applyFill="1" applyBorder="1" applyAlignment="1" applyProtection="1">
      <alignment horizontal="center" vertical="center"/>
      <protection locked="0"/>
    </xf>
    <xf numFmtId="4" fontId="1" fillId="6" borderId="19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166" fontId="1" fillId="7" borderId="13" xfId="0" applyNumberFormat="1" applyFont="1" applyFill="1" applyBorder="1" applyAlignment="1" applyProtection="1">
      <alignment horizontal="center" vertical="center"/>
    </xf>
    <xf numFmtId="166" fontId="1" fillId="7" borderId="19" xfId="0" applyNumberFormat="1" applyFont="1" applyFill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4" borderId="14" xfId="0" applyNumberFormat="1" applyFont="1" applyFill="1" applyBorder="1" applyAlignment="1" applyProtection="1">
      <alignment horizontal="center" vertical="center"/>
    </xf>
    <xf numFmtId="2" fontId="1" fillId="4" borderId="30" xfId="0" applyNumberFormat="1" applyFont="1" applyFill="1" applyBorder="1" applyAlignment="1" applyProtection="1">
      <alignment horizontal="center" vertical="center"/>
    </xf>
    <xf numFmtId="2" fontId="1" fillId="4" borderId="25" xfId="0" applyNumberFormat="1" applyFont="1" applyFill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3" fillId="7" borderId="0" xfId="0" applyFont="1" applyFill="1" applyBorder="1" applyAlignment="1" applyProtection="1">
      <alignment horizontal="center"/>
    </xf>
    <xf numFmtId="0" fontId="2" fillId="7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4" fillId="0" borderId="2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 wrapText="1"/>
    </xf>
    <xf numFmtId="0" fontId="4" fillId="0" borderId="1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2" fontId="8" fillId="4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/>
    </xf>
    <xf numFmtId="0" fontId="8" fillId="0" borderId="33" xfId="0" applyFont="1" applyBorder="1" applyAlignment="1" applyProtection="1">
      <alignment horizontal="left" vertical="center"/>
    </xf>
    <xf numFmtId="0" fontId="8" fillId="0" borderId="34" xfId="0" applyFont="1" applyBorder="1" applyAlignment="1" applyProtection="1">
      <alignment horizontal="left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top" wrapText="1"/>
    </xf>
    <xf numFmtId="171" fontId="0" fillId="0" borderId="33" xfId="0" applyNumberFormat="1" applyBorder="1" applyAlignment="1" applyProtection="1">
      <alignment horizontal="center" vertical="center" wrapText="1"/>
    </xf>
    <xf numFmtId="171" fontId="0" fillId="0" borderId="34" xfId="0" applyNumberFormat="1" applyBorder="1" applyAlignment="1" applyProtection="1">
      <alignment horizontal="center" vertical="center" wrapText="1"/>
    </xf>
    <xf numFmtId="171" fontId="0" fillId="0" borderId="35" xfId="0" applyNumberForma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2" fillId="0" borderId="4" xfId="0" applyFont="1" applyBorder="1" applyAlignment="1" applyProtection="1">
      <alignment horizontal="left" vertical="center"/>
    </xf>
    <xf numFmtId="0" fontId="1" fillId="4" borderId="4" xfId="0" applyFont="1" applyFill="1" applyBorder="1" applyAlignment="1" applyProtection="1">
      <alignment horizontal="center" vertical="center"/>
    </xf>
    <xf numFmtId="2" fontId="1" fillId="4" borderId="4" xfId="0" applyNumberFormat="1" applyFont="1" applyFill="1" applyBorder="1" applyAlignment="1" applyProtection="1">
      <alignment horizontal="center" vertical="center"/>
    </xf>
    <xf numFmtId="1" fontId="1" fillId="4" borderId="4" xfId="0" applyNumberFormat="1" applyFont="1" applyFill="1" applyBorder="1" applyAlignment="1" applyProtection="1">
      <alignment horizontal="center" vertical="center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6" fontId="1" fillId="7" borderId="4" xfId="0" applyNumberFormat="1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6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171" fontId="1" fillId="0" borderId="33" xfId="0" applyNumberFormat="1" applyFont="1" applyBorder="1" applyAlignment="1" applyProtection="1">
      <alignment horizontal="center" vertical="center" wrapText="1"/>
    </xf>
    <xf numFmtId="171" fontId="1" fillId="0" borderId="35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170" fontId="0" fillId="0" borderId="13" xfId="2" applyNumberFormat="1" applyFont="1" applyBorder="1" applyAlignment="1" applyProtection="1">
      <alignment horizontal="center" vertical="center"/>
    </xf>
    <xf numFmtId="170" fontId="0" fillId="0" borderId="1" xfId="2" applyNumberFormat="1" applyFont="1" applyBorder="1" applyAlignment="1" applyProtection="1">
      <alignment horizontal="center" vertical="center"/>
    </xf>
  </cellXfs>
  <cellStyles count="3">
    <cellStyle name="Migliaia [0]" xfId="1" builtinId="6"/>
    <cellStyle name="Normale" xfId="0" builtinId="0"/>
    <cellStyle name="Valuta" xfId="2" builtinId="4"/>
  </cellStyles>
  <dxfs count="10">
    <dxf>
      <font>
        <color indexed="8"/>
      </font>
      <fill>
        <patternFill>
          <bgColor indexed="8"/>
        </patternFill>
      </fill>
    </dxf>
    <dxf>
      <fill>
        <patternFill>
          <bgColor rgb="FFC00000"/>
        </patternFill>
      </fill>
    </dxf>
    <dxf>
      <font>
        <b/>
        <i val="0"/>
        <color rgb="FF0070C0"/>
      </font>
    </dxf>
    <dxf>
      <fill>
        <patternFill>
          <bgColor theme="1" tint="0.499984740745262"/>
        </patternFill>
      </fill>
    </dxf>
    <dxf>
      <font>
        <b/>
        <i val="0"/>
        <color rgb="FF0070C0"/>
      </font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13"/>
  <sheetViews>
    <sheetView showGridLines="0" workbookViewId="0">
      <selection activeCell="E22" sqref="E22"/>
    </sheetView>
  </sheetViews>
  <sheetFormatPr defaultRowHeight="12.75" x14ac:dyDescent="0.2"/>
  <cols>
    <col min="1" max="1" width="6.42578125" style="208" customWidth="1"/>
    <col min="2" max="2" width="16.28515625" customWidth="1"/>
  </cols>
  <sheetData>
    <row r="1" spans="1:15" ht="24.75" customHeight="1" x14ac:dyDescent="0.2">
      <c r="A1" s="222" t="s">
        <v>353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4"/>
    </row>
    <row r="2" spans="1:15" ht="6.75" customHeight="1" x14ac:dyDescent="0.2">
      <c r="A2" s="211"/>
    </row>
    <row r="3" spans="1:15" ht="30" customHeight="1" x14ac:dyDescent="0.2">
      <c r="A3" s="213">
        <v>1</v>
      </c>
      <c r="B3" s="225" t="s">
        <v>354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6"/>
    </row>
    <row r="4" spans="1:15" x14ac:dyDescent="0.2">
      <c r="A4" s="212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0"/>
    </row>
    <row r="5" spans="1:15" ht="26.25" customHeight="1" x14ac:dyDescent="0.2">
      <c r="A5" s="213">
        <v>2</v>
      </c>
      <c r="B5" s="225" t="s">
        <v>356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6"/>
    </row>
    <row r="6" spans="1:15" x14ac:dyDescent="0.2">
      <c r="A6" s="212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</row>
    <row r="7" spans="1:15" ht="33" customHeight="1" x14ac:dyDescent="0.2">
      <c r="A7" s="213">
        <v>3</v>
      </c>
      <c r="B7" s="225" t="s">
        <v>357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6"/>
    </row>
    <row r="8" spans="1:15" x14ac:dyDescent="0.2">
      <c r="A8" s="212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10"/>
    </row>
    <row r="9" spans="1:15" ht="29.25" customHeight="1" x14ac:dyDescent="0.2">
      <c r="A9" s="213">
        <v>4</v>
      </c>
      <c r="B9" s="225" t="s">
        <v>358</v>
      </c>
      <c r="C9" s="225"/>
      <c r="D9" s="225"/>
      <c r="E9" s="225"/>
      <c r="F9" s="225"/>
      <c r="G9" s="225"/>
      <c r="H9" s="225"/>
      <c r="I9" s="225"/>
      <c r="J9" s="214"/>
      <c r="K9" s="214"/>
      <c r="L9" s="214"/>
      <c r="M9" s="214"/>
      <c r="N9" s="214"/>
      <c r="O9" s="215"/>
    </row>
    <row r="10" spans="1:15" x14ac:dyDescent="0.2">
      <c r="A10" s="212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55.5" customHeight="1" x14ac:dyDescent="0.2">
      <c r="A11" s="213">
        <v>5</v>
      </c>
      <c r="B11" s="227" t="s">
        <v>355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8"/>
    </row>
    <row r="12" spans="1:15" ht="15" customHeight="1" x14ac:dyDescent="0.2">
      <c r="A12" s="213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7"/>
    </row>
    <row r="13" spans="1:15" ht="53.25" customHeight="1" x14ac:dyDescent="0.2">
      <c r="A13" s="213">
        <v>6</v>
      </c>
      <c r="B13" s="227" t="s">
        <v>359</v>
      </c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8"/>
    </row>
  </sheetData>
  <sheetProtection selectLockedCells="1"/>
  <mergeCells count="7">
    <mergeCell ref="A1:O1"/>
    <mergeCell ref="B7:O7"/>
    <mergeCell ref="B5:O5"/>
    <mergeCell ref="B3:O3"/>
    <mergeCell ref="B13:O13"/>
    <mergeCell ref="B9:I9"/>
    <mergeCell ref="B11:O11"/>
  </mergeCells>
  <pageMargins left="0" right="0" top="0.55118110236220474" bottom="0.55118110236220474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FU163"/>
  <sheetViews>
    <sheetView showGridLines="0" topLeftCell="A16" zoomScale="90" zoomScaleNormal="90" zoomScaleSheetLayoutView="90" workbookViewId="0">
      <selection activeCell="F22" sqref="F22"/>
    </sheetView>
  </sheetViews>
  <sheetFormatPr defaultColWidth="9.140625" defaultRowHeight="12.75" x14ac:dyDescent="0.2"/>
  <cols>
    <col min="1" max="1" width="6.28515625" style="107" customWidth="1"/>
    <col min="2" max="2" width="6.28515625" style="107" bestFit="1" customWidth="1"/>
    <col min="3" max="3" width="26.7109375" style="3" customWidth="1"/>
    <col min="4" max="4" width="50.28515625" style="3" customWidth="1"/>
    <col min="5" max="5" width="8.42578125" style="107" customWidth="1"/>
    <col min="6" max="6" width="12.5703125" style="107" customWidth="1"/>
    <col min="7" max="7" width="13.42578125" style="82" customWidth="1"/>
    <col min="8" max="8" width="7.7109375" style="3" bestFit="1" customWidth="1"/>
    <col min="9" max="9" width="12.7109375" style="3" customWidth="1"/>
    <col min="10" max="10" width="7.7109375" style="3" bestFit="1" customWidth="1"/>
    <col min="11" max="11" width="15.28515625" style="3" customWidth="1"/>
    <col min="12" max="12" width="7.5703125" style="3" customWidth="1"/>
    <col min="13" max="13" width="13.140625" style="3" customWidth="1"/>
    <col min="14" max="14" width="7.5703125" style="3" customWidth="1"/>
    <col min="15" max="15" width="12.7109375" style="3" customWidth="1"/>
    <col min="16" max="16384" width="9.140625" style="3"/>
  </cols>
  <sheetData>
    <row r="1" spans="1:16" ht="15.6" customHeight="1" x14ac:dyDescent="0.2">
      <c r="A1" s="256" t="s">
        <v>342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</row>
    <row r="2" spans="1:16" ht="15.6" customHeight="1" x14ac:dyDescent="0.25">
      <c r="A2" s="257" t="s">
        <v>349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61"/>
    </row>
    <row r="3" spans="1:16" ht="15.6" customHeight="1" x14ac:dyDescent="0.2">
      <c r="A3" s="258" t="s">
        <v>209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</row>
    <row r="4" spans="1:16" ht="15.6" customHeight="1" thickBot="1" x14ac:dyDescent="0.25">
      <c r="A4" s="78"/>
      <c r="B4" s="79"/>
      <c r="D4" s="80"/>
      <c r="E4" s="81"/>
      <c r="F4" s="81"/>
    </row>
    <row r="5" spans="1:16" x14ac:dyDescent="0.2">
      <c r="A5" s="260" t="s">
        <v>341</v>
      </c>
      <c r="B5" s="268" t="s">
        <v>340</v>
      </c>
      <c r="C5" s="271"/>
      <c r="D5" s="265" t="s">
        <v>91</v>
      </c>
      <c r="E5" s="47" t="s">
        <v>162</v>
      </c>
      <c r="F5" s="6" t="s">
        <v>185</v>
      </c>
      <c r="G5" s="83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</row>
    <row r="6" spans="1:16" x14ac:dyDescent="0.2">
      <c r="A6" s="261"/>
      <c r="B6" s="269"/>
      <c r="C6" s="272"/>
      <c r="D6" s="266"/>
      <c r="E6" s="11" t="s">
        <v>163</v>
      </c>
      <c r="F6" s="12" t="s">
        <v>193</v>
      </c>
      <c r="G6" s="84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</row>
    <row r="7" spans="1:16" x14ac:dyDescent="0.2">
      <c r="A7" s="261"/>
      <c r="B7" s="269"/>
      <c r="C7" s="272"/>
      <c r="D7" s="266"/>
      <c r="E7" s="11" t="s">
        <v>164</v>
      </c>
      <c r="F7" s="12" t="s">
        <v>186</v>
      </c>
      <c r="G7" s="84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</row>
    <row r="8" spans="1:16" s="90" customFormat="1" ht="13.5" thickBot="1" x14ac:dyDescent="0.25">
      <c r="A8" s="262"/>
      <c r="B8" s="270"/>
      <c r="C8" s="273"/>
      <c r="D8" s="267"/>
      <c r="E8" s="85" t="s">
        <v>199</v>
      </c>
      <c r="F8" s="86" t="s">
        <v>192</v>
      </c>
      <c r="G8" s="87" t="s">
        <v>199</v>
      </c>
      <c r="H8" s="88"/>
      <c r="I8" s="88"/>
      <c r="J8" s="88"/>
      <c r="K8" s="88"/>
      <c r="L8" s="88"/>
      <c r="M8" s="88"/>
      <c r="N8" s="88"/>
      <c r="O8" s="89"/>
    </row>
    <row r="9" spans="1:16" s="22" customFormat="1" ht="26.45" customHeight="1" thickBot="1" x14ac:dyDescent="0.25">
      <c r="A9" s="42" t="s">
        <v>165</v>
      </c>
      <c r="B9" s="91">
        <v>1</v>
      </c>
      <c r="C9" s="130" t="s">
        <v>0</v>
      </c>
      <c r="D9" s="135" t="s">
        <v>92</v>
      </c>
      <c r="E9" s="129" t="s">
        <v>1</v>
      </c>
      <c r="F9" s="219">
        <v>0</v>
      </c>
      <c r="G9" s="147" t="str">
        <f>IF(OR(F9="",F9=0,F9=" "),"",F9)</f>
        <v/>
      </c>
      <c r="H9" s="148">
        <v>3.5</v>
      </c>
      <c r="I9" s="149" t="str">
        <f>IF(OR(F9="",F9=0,F9=" "),"",H9*$G9)</f>
        <v/>
      </c>
      <c r="J9" s="148">
        <v>3.5</v>
      </c>
      <c r="K9" s="149" t="str">
        <f>IF(OR(F9="",F9=0,),"",J9*$G9)</f>
        <v/>
      </c>
      <c r="L9" s="148">
        <v>3.5</v>
      </c>
      <c r="M9" s="149" t="str">
        <f>IF(OR(F9="",F9=0,),"",L9*$G9)</f>
        <v/>
      </c>
      <c r="N9" s="148">
        <v>3.5</v>
      </c>
      <c r="O9" s="150" t="str">
        <f>IF(OR(F9="",F9=0,),"",N9*$G9)</f>
        <v/>
      </c>
    </row>
    <row r="10" spans="1:16" s="22" customFormat="1" ht="26.45" customHeight="1" thickBot="1" x14ac:dyDescent="0.25">
      <c r="A10" s="92" t="s">
        <v>165</v>
      </c>
      <c r="B10" s="93">
        <v>2</v>
      </c>
      <c r="C10" s="131" t="s">
        <v>61</v>
      </c>
      <c r="D10" s="136" t="s">
        <v>95</v>
      </c>
      <c r="E10" s="77" t="s">
        <v>256</v>
      </c>
      <c r="F10" s="219">
        <v>0</v>
      </c>
      <c r="G10" s="151" t="str">
        <f>IF(OR(F10="",F10=0,F10=" "),"",F10/1000)</f>
        <v/>
      </c>
      <c r="H10" s="152">
        <v>700</v>
      </c>
      <c r="I10" s="153" t="str">
        <f t="shared" ref="I10:I38" si="0">IF(OR(F10="",F10=0,F10=" "),"",H10*$G10)</f>
        <v/>
      </c>
      <c r="J10" s="152">
        <v>700</v>
      </c>
      <c r="K10" s="153" t="str">
        <f t="shared" ref="K10:K38" si="1">IF(OR(F10="",F10=0,),"",J10*$G10)</f>
        <v/>
      </c>
      <c r="L10" s="152">
        <v>700</v>
      </c>
      <c r="M10" s="153" t="str">
        <f t="shared" ref="M10:M39" si="2">IF(OR(F10="",F10=0,),"",L10*$G10)</f>
        <v/>
      </c>
      <c r="N10" s="152">
        <v>700</v>
      </c>
      <c r="O10" s="154" t="str">
        <f t="shared" ref="O10:O39" si="3">IF(OR(F10="",F10=0,),"",N10*$G10)</f>
        <v/>
      </c>
    </row>
    <row r="11" spans="1:16" s="22" customFormat="1" ht="26.45" customHeight="1" thickBot="1" x14ac:dyDescent="0.25">
      <c r="A11" s="92" t="s">
        <v>165</v>
      </c>
      <c r="B11" s="93">
        <v>3</v>
      </c>
      <c r="C11" s="131" t="s">
        <v>2</v>
      </c>
      <c r="D11" s="136" t="s">
        <v>93</v>
      </c>
      <c r="E11" s="77" t="s">
        <v>254</v>
      </c>
      <c r="F11" s="219">
        <v>0</v>
      </c>
      <c r="G11" s="151" t="str">
        <f t="shared" ref="G11:G38" si="4">IF(OR(F11="",F11=0,F11=" "),"",F11/1000)</f>
        <v/>
      </c>
      <c r="H11" s="152">
        <v>24.5</v>
      </c>
      <c r="I11" s="153" t="str">
        <f t="shared" si="0"/>
        <v/>
      </c>
      <c r="J11" s="152">
        <v>24.5</v>
      </c>
      <c r="K11" s="153" t="str">
        <f t="shared" si="1"/>
        <v/>
      </c>
      <c r="L11" s="152">
        <v>24.5</v>
      </c>
      <c r="M11" s="153" t="str">
        <f t="shared" si="2"/>
        <v/>
      </c>
      <c r="N11" s="152">
        <v>24.5</v>
      </c>
      <c r="O11" s="154" t="str">
        <f t="shared" si="3"/>
        <v/>
      </c>
    </row>
    <row r="12" spans="1:16" s="22" customFormat="1" ht="26.45" customHeight="1" thickBot="1" x14ac:dyDescent="0.25">
      <c r="A12" s="92" t="s">
        <v>165</v>
      </c>
      <c r="B12" s="93">
        <v>4</v>
      </c>
      <c r="C12" s="131" t="s">
        <v>62</v>
      </c>
      <c r="D12" s="136" t="s">
        <v>94</v>
      </c>
      <c r="E12" s="77" t="s">
        <v>254</v>
      </c>
      <c r="F12" s="219">
        <v>0</v>
      </c>
      <c r="G12" s="151" t="str">
        <f t="shared" si="4"/>
        <v/>
      </c>
      <c r="H12" s="152">
        <v>70</v>
      </c>
      <c r="I12" s="153" t="str">
        <f t="shared" si="0"/>
        <v/>
      </c>
      <c r="J12" s="152">
        <v>70</v>
      </c>
      <c r="K12" s="153" t="str">
        <f t="shared" si="1"/>
        <v/>
      </c>
      <c r="L12" s="152">
        <v>70</v>
      </c>
      <c r="M12" s="153" t="str">
        <f t="shared" si="2"/>
        <v/>
      </c>
      <c r="N12" s="152">
        <v>70</v>
      </c>
      <c r="O12" s="154" t="str">
        <f t="shared" si="3"/>
        <v/>
      </c>
    </row>
    <row r="13" spans="1:16" s="22" customFormat="1" ht="26.45" customHeight="1" thickBot="1" x14ac:dyDescent="0.25">
      <c r="A13" s="92" t="s">
        <v>165</v>
      </c>
      <c r="B13" s="93">
        <v>5</v>
      </c>
      <c r="C13" s="131" t="s">
        <v>151</v>
      </c>
      <c r="D13" s="136" t="s">
        <v>152</v>
      </c>
      <c r="E13" s="77" t="s">
        <v>256</v>
      </c>
      <c r="F13" s="219">
        <v>0</v>
      </c>
      <c r="G13" s="151" t="str">
        <f t="shared" si="4"/>
        <v/>
      </c>
      <c r="H13" s="152">
        <v>30</v>
      </c>
      <c r="I13" s="153" t="str">
        <f t="shared" si="0"/>
        <v/>
      </c>
      <c r="J13" s="152">
        <v>30</v>
      </c>
      <c r="K13" s="153" t="str">
        <f t="shared" si="1"/>
        <v/>
      </c>
      <c r="L13" s="152">
        <v>30</v>
      </c>
      <c r="M13" s="153" t="str">
        <f t="shared" si="2"/>
        <v/>
      </c>
      <c r="N13" s="152">
        <v>30</v>
      </c>
      <c r="O13" s="154" t="str">
        <f t="shared" si="3"/>
        <v/>
      </c>
    </row>
    <row r="14" spans="1:16" s="22" customFormat="1" ht="26.45" customHeight="1" thickBot="1" x14ac:dyDescent="0.25">
      <c r="A14" s="92" t="s">
        <v>165</v>
      </c>
      <c r="B14" s="93">
        <v>6</v>
      </c>
      <c r="C14" s="131" t="s">
        <v>63</v>
      </c>
      <c r="D14" s="136" t="s">
        <v>96</v>
      </c>
      <c r="E14" s="77" t="s">
        <v>254</v>
      </c>
      <c r="F14" s="219">
        <v>0</v>
      </c>
      <c r="G14" s="151" t="str">
        <f t="shared" si="4"/>
        <v/>
      </c>
      <c r="H14" s="152">
        <v>0</v>
      </c>
      <c r="I14" s="153" t="str">
        <f t="shared" si="0"/>
        <v/>
      </c>
      <c r="J14" s="152">
        <v>40</v>
      </c>
      <c r="K14" s="153" t="str">
        <f t="shared" si="1"/>
        <v/>
      </c>
      <c r="L14" s="152">
        <v>150</v>
      </c>
      <c r="M14" s="153" t="str">
        <f t="shared" si="2"/>
        <v/>
      </c>
      <c r="N14" s="152">
        <v>40</v>
      </c>
      <c r="O14" s="154" t="str">
        <f t="shared" si="3"/>
        <v/>
      </c>
    </row>
    <row r="15" spans="1:16" s="22" customFormat="1" ht="26.45" customHeight="1" thickBot="1" x14ac:dyDescent="0.25">
      <c r="A15" s="92" t="s">
        <v>165</v>
      </c>
      <c r="B15" s="93">
        <v>7</v>
      </c>
      <c r="C15" s="131" t="s">
        <v>64</v>
      </c>
      <c r="D15" s="138" t="s">
        <v>204</v>
      </c>
      <c r="E15" s="77" t="s">
        <v>254</v>
      </c>
      <c r="F15" s="219">
        <v>0</v>
      </c>
      <c r="G15" s="151" t="str">
        <f t="shared" si="4"/>
        <v/>
      </c>
      <c r="H15" s="152">
        <v>120</v>
      </c>
      <c r="I15" s="153" t="str">
        <f t="shared" si="0"/>
        <v/>
      </c>
      <c r="J15" s="152">
        <v>0</v>
      </c>
      <c r="K15" s="153" t="str">
        <f t="shared" si="1"/>
        <v/>
      </c>
      <c r="L15" s="152">
        <v>0</v>
      </c>
      <c r="M15" s="153" t="str">
        <f t="shared" si="2"/>
        <v/>
      </c>
      <c r="N15" s="152">
        <v>0</v>
      </c>
      <c r="O15" s="154" t="str">
        <f t="shared" si="3"/>
        <v/>
      </c>
    </row>
    <row r="16" spans="1:16" s="22" customFormat="1" ht="26.45" customHeight="1" thickBot="1" x14ac:dyDescent="0.25">
      <c r="A16" s="92" t="s">
        <v>165</v>
      </c>
      <c r="B16" s="93">
        <v>8</v>
      </c>
      <c r="C16" s="131" t="s">
        <v>3</v>
      </c>
      <c r="D16" s="136" t="s">
        <v>97</v>
      </c>
      <c r="E16" s="77" t="s">
        <v>254</v>
      </c>
      <c r="F16" s="219">
        <v>0</v>
      </c>
      <c r="G16" s="151" t="str">
        <f t="shared" si="4"/>
        <v/>
      </c>
      <c r="H16" s="152">
        <v>0</v>
      </c>
      <c r="I16" s="153" t="str">
        <f t="shared" si="0"/>
        <v/>
      </c>
      <c r="J16" s="152">
        <v>0</v>
      </c>
      <c r="K16" s="153" t="str">
        <f t="shared" si="1"/>
        <v/>
      </c>
      <c r="L16" s="152">
        <v>180</v>
      </c>
      <c r="M16" s="153" t="str">
        <f t="shared" si="2"/>
        <v/>
      </c>
      <c r="N16" s="152">
        <v>0</v>
      </c>
      <c r="O16" s="154" t="str">
        <f t="shared" si="3"/>
        <v/>
      </c>
    </row>
    <row r="17" spans="1:15" s="22" customFormat="1" ht="26.45" customHeight="1" thickBot="1" x14ac:dyDescent="0.25">
      <c r="A17" s="92" t="s">
        <v>165</v>
      </c>
      <c r="B17" s="93">
        <v>9</v>
      </c>
      <c r="C17" s="131" t="s">
        <v>65</v>
      </c>
      <c r="D17" s="136" t="s">
        <v>98</v>
      </c>
      <c r="E17" s="77" t="s">
        <v>254</v>
      </c>
      <c r="F17" s="219">
        <v>0</v>
      </c>
      <c r="G17" s="151" t="str">
        <f t="shared" si="4"/>
        <v/>
      </c>
      <c r="H17" s="152">
        <v>23</v>
      </c>
      <c r="I17" s="153" t="str">
        <f t="shared" si="0"/>
        <v/>
      </c>
      <c r="J17" s="152">
        <v>23</v>
      </c>
      <c r="K17" s="153" t="str">
        <f t="shared" si="1"/>
        <v/>
      </c>
      <c r="L17" s="152">
        <v>23</v>
      </c>
      <c r="M17" s="153" t="str">
        <f t="shared" si="2"/>
        <v/>
      </c>
      <c r="N17" s="152">
        <v>23</v>
      </c>
      <c r="O17" s="154" t="str">
        <f t="shared" si="3"/>
        <v/>
      </c>
    </row>
    <row r="18" spans="1:15" s="22" customFormat="1" ht="26.45" customHeight="1" thickBot="1" x14ac:dyDescent="0.25">
      <c r="A18" s="92" t="s">
        <v>165</v>
      </c>
      <c r="B18" s="93">
        <v>10</v>
      </c>
      <c r="C18" s="131" t="s">
        <v>66</v>
      </c>
      <c r="D18" s="138" t="s">
        <v>204</v>
      </c>
      <c r="E18" s="77" t="s">
        <v>254</v>
      </c>
      <c r="F18" s="219">
        <v>0</v>
      </c>
      <c r="G18" s="151" t="str">
        <f t="shared" si="4"/>
        <v/>
      </c>
      <c r="H18" s="152">
        <v>150</v>
      </c>
      <c r="I18" s="153" t="str">
        <f t="shared" si="0"/>
        <v/>
      </c>
      <c r="J18" s="152">
        <v>0</v>
      </c>
      <c r="K18" s="153" t="str">
        <f t="shared" si="1"/>
        <v/>
      </c>
      <c r="L18" s="152">
        <v>0</v>
      </c>
      <c r="M18" s="153" t="str">
        <f t="shared" si="2"/>
        <v/>
      </c>
      <c r="N18" s="152">
        <v>0</v>
      </c>
      <c r="O18" s="154" t="str">
        <f t="shared" si="3"/>
        <v/>
      </c>
    </row>
    <row r="19" spans="1:15" s="22" customFormat="1" ht="26.45" customHeight="1" thickBot="1" x14ac:dyDescent="0.25">
      <c r="A19" s="92" t="s">
        <v>165</v>
      </c>
      <c r="B19" s="93">
        <v>11</v>
      </c>
      <c r="C19" s="131" t="s">
        <v>67</v>
      </c>
      <c r="D19" s="138" t="s">
        <v>205</v>
      </c>
      <c r="E19" s="77" t="s">
        <v>254</v>
      </c>
      <c r="F19" s="219">
        <v>0</v>
      </c>
      <c r="G19" s="151" t="str">
        <f t="shared" si="4"/>
        <v/>
      </c>
      <c r="H19" s="152">
        <v>0</v>
      </c>
      <c r="I19" s="153" t="str">
        <f t="shared" si="0"/>
        <v/>
      </c>
      <c r="J19" s="152">
        <v>0</v>
      </c>
      <c r="K19" s="153" t="str">
        <f t="shared" si="1"/>
        <v/>
      </c>
      <c r="L19" s="152">
        <v>120</v>
      </c>
      <c r="M19" s="153" t="str">
        <f t="shared" si="2"/>
        <v/>
      </c>
      <c r="N19" s="152">
        <v>0</v>
      </c>
      <c r="O19" s="154" t="str">
        <f t="shared" si="3"/>
        <v/>
      </c>
    </row>
    <row r="20" spans="1:15" s="22" customFormat="1" ht="26.45" customHeight="1" thickBot="1" x14ac:dyDescent="0.25">
      <c r="A20" s="92" t="s">
        <v>165</v>
      </c>
      <c r="B20" s="93">
        <v>12</v>
      </c>
      <c r="C20" s="131" t="s">
        <v>68</v>
      </c>
      <c r="D20" s="138" t="s">
        <v>205</v>
      </c>
      <c r="E20" s="77" t="s">
        <v>254</v>
      </c>
      <c r="F20" s="219">
        <v>0</v>
      </c>
      <c r="G20" s="151" t="str">
        <f t="shared" si="4"/>
        <v/>
      </c>
      <c r="H20" s="152">
        <v>0</v>
      </c>
      <c r="I20" s="153" t="str">
        <f t="shared" si="0"/>
        <v/>
      </c>
      <c r="J20" s="152">
        <v>120</v>
      </c>
      <c r="K20" s="153" t="str">
        <f t="shared" si="1"/>
        <v/>
      </c>
      <c r="L20" s="152">
        <v>0</v>
      </c>
      <c r="M20" s="153" t="str">
        <f t="shared" si="2"/>
        <v/>
      </c>
      <c r="N20" s="152">
        <v>0</v>
      </c>
      <c r="O20" s="154" t="str">
        <f t="shared" si="3"/>
        <v/>
      </c>
    </row>
    <row r="21" spans="1:15" s="22" customFormat="1" ht="26.45" customHeight="1" thickBot="1" x14ac:dyDescent="0.25">
      <c r="A21" s="92" t="s">
        <v>165</v>
      </c>
      <c r="B21" s="93">
        <v>13</v>
      </c>
      <c r="C21" s="131" t="s">
        <v>69</v>
      </c>
      <c r="D21" s="136" t="s">
        <v>100</v>
      </c>
      <c r="E21" s="77" t="s">
        <v>254</v>
      </c>
      <c r="F21" s="219">
        <v>0</v>
      </c>
      <c r="G21" s="151" t="str">
        <f t="shared" si="4"/>
        <v/>
      </c>
      <c r="H21" s="152">
        <v>0</v>
      </c>
      <c r="I21" s="153" t="str">
        <f t="shared" si="0"/>
        <v/>
      </c>
      <c r="J21" s="152">
        <v>165</v>
      </c>
      <c r="K21" s="153" t="str">
        <f t="shared" si="1"/>
        <v/>
      </c>
      <c r="L21" s="152">
        <v>0</v>
      </c>
      <c r="M21" s="153" t="str">
        <f t="shared" si="2"/>
        <v/>
      </c>
      <c r="N21" s="152">
        <v>165</v>
      </c>
      <c r="O21" s="154" t="str">
        <f t="shared" si="3"/>
        <v/>
      </c>
    </row>
    <row r="22" spans="1:15" s="22" customFormat="1" ht="26.45" customHeight="1" thickBot="1" x14ac:dyDescent="0.25">
      <c r="A22" s="92" t="s">
        <v>165</v>
      </c>
      <c r="B22" s="93">
        <v>14</v>
      </c>
      <c r="C22" s="131" t="s">
        <v>70</v>
      </c>
      <c r="D22" s="136" t="s">
        <v>100</v>
      </c>
      <c r="E22" s="77" t="s">
        <v>254</v>
      </c>
      <c r="F22" s="219">
        <v>0</v>
      </c>
      <c r="G22" s="151" t="str">
        <f t="shared" si="4"/>
        <v/>
      </c>
      <c r="H22" s="152">
        <v>172.5</v>
      </c>
      <c r="I22" s="153" t="str">
        <f t="shared" si="0"/>
        <v/>
      </c>
      <c r="J22" s="152">
        <v>0</v>
      </c>
      <c r="K22" s="153" t="str">
        <f t="shared" si="1"/>
        <v/>
      </c>
      <c r="L22" s="152">
        <v>172.5</v>
      </c>
      <c r="M22" s="153" t="str">
        <f t="shared" si="2"/>
        <v/>
      </c>
      <c r="N22" s="152">
        <v>0</v>
      </c>
      <c r="O22" s="154" t="str">
        <f t="shared" si="3"/>
        <v/>
      </c>
    </row>
    <row r="23" spans="1:15" s="22" customFormat="1" ht="26.45" customHeight="1" thickBot="1" x14ac:dyDescent="0.25">
      <c r="A23" s="92" t="s">
        <v>165</v>
      </c>
      <c r="B23" s="93">
        <v>15</v>
      </c>
      <c r="C23" s="131" t="s">
        <v>4</v>
      </c>
      <c r="D23" s="136"/>
      <c r="E23" s="77" t="s">
        <v>254</v>
      </c>
      <c r="F23" s="219">
        <v>0</v>
      </c>
      <c r="G23" s="151" t="str">
        <f t="shared" si="4"/>
        <v/>
      </c>
      <c r="H23" s="152">
        <v>37.5</v>
      </c>
      <c r="I23" s="153" t="str">
        <f t="shared" si="0"/>
        <v/>
      </c>
      <c r="J23" s="152">
        <v>25</v>
      </c>
      <c r="K23" s="153" t="str">
        <f t="shared" si="1"/>
        <v/>
      </c>
      <c r="L23" s="152">
        <v>25</v>
      </c>
      <c r="M23" s="153" t="str">
        <f t="shared" si="2"/>
        <v/>
      </c>
      <c r="N23" s="152">
        <v>27.5</v>
      </c>
      <c r="O23" s="154" t="str">
        <f t="shared" si="3"/>
        <v/>
      </c>
    </row>
    <row r="24" spans="1:15" s="22" customFormat="1" ht="26.45" customHeight="1" thickBot="1" x14ac:dyDescent="0.25">
      <c r="A24" s="92" t="s">
        <v>165</v>
      </c>
      <c r="B24" s="93">
        <v>16</v>
      </c>
      <c r="C24" s="131" t="s">
        <v>5</v>
      </c>
      <c r="D24" s="138" t="s">
        <v>99</v>
      </c>
      <c r="E24" s="77" t="s">
        <v>254</v>
      </c>
      <c r="F24" s="219">
        <v>0</v>
      </c>
      <c r="G24" s="151" t="str">
        <f t="shared" si="4"/>
        <v/>
      </c>
      <c r="H24" s="152">
        <v>330.35</v>
      </c>
      <c r="I24" s="153" t="str">
        <f t="shared" si="0"/>
        <v/>
      </c>
      <c r="J24" s="152">
        <v>366</v>
      </c>
      <c r="K24" s="153" t="str">
        <f t="shared" si="1"/>
        <v/>
      </c>
      <c r="L24" s="152">
        <v>366</v>
      </c>
      <c r="M24" s="153" t="str">
        <f t="shared" si="2"/>
        <v/>
      </c>
      <c r="N24" s="152">
        <v>346</v>
      </c>
      <c r="O24" s="154" t="str">
        <f t="shared" si="3"/>
        <v/>
      </c>
    </row>
    <row r="25" spans="1:15" s="22" customFormat="1" ht="26.45" customHeight="1" thickBot="1" x14ac:dyDescent="0.25">
      <c r="A25" s="92" t="s">
        <v>165</v>
      </c>
      <c r="B25" s="93">
        <v>17</v>
      </c>
      <c r="C25" s="131" t="s">
        <v>71</v>
      </c>
      <c r="D25" s="138" t="s">
        <v>100</v>
      </c>
      <c r="E25" s="77" t="s">
        <v>254</v>
      </c>
      <c r="F25" s="219">
        <v>0</v>
      </c>
      <c r="G25" s="151" t="str">
        <f t="shared" si="4"/>
        <v/>
      </c>
      <c r="H25" s="152">
        <v>195</v>
      </c>
      <c r="I25" s="153" t="str">
        <f t="shared" si="0"/>
        <v/>
      </c>
      <c r="J25" s="152">
        <v>0</v>
      </c>
      <c r="K25" s="153" t="str">
        <f t="shared" si="1"/>
        <v/>
      </c>
      <c r="L25" s="152">
        <v>195</v>
      </c>
      <c r="M25" s="153" t="str">
        <f t="shared" si="2"/>
        <v/>
      </c>
      <c r="N25" s="152">
        <v>0</v>
      </c>
      <c r="O25" s="154" t="str">
        <f t="shared" si="3"/>
        <v/>
      </c>
    </row>
    <row r="26" spans="1:15" s="22" customFormat="1" ht="26.45" customHeight="1" thickBot="1" x14ac:dyDescent="0.25">
      <c r="A26" s="92" t="s">
        <v>165</v>
      </c>
      <c r="B26" s="93">
        <v>18</v>
      </c>
      <c r="C26" s="131" t="s">
        <v>72</v>
      </c>
      <c r="D26" s="136" t="s">
        <v>156</v>
      </c>
      <c r="E26" s="77" t="s">
        <v>254</v>
      </c>
      <c r="F26" s="219">
        <v>0</v>
      </c>
      <c r="G26" s="151" t="str">
        <f t="shared" si="4"/>
        <v/>
      </c>
      <c r="H26" s="152">
        <v>10</v>
      </c>
      <c r="I26" s="153" t="str">
        <f t="shared" si="0"/>
        <v/>
      </c>
      <c r="J26" s="152">
        <v>0</v>
      </c>
      <c r="K26" s="153" t="str">
        <f t="shared" si="1"/>
        <v/>
      </c>
      <c r="L26" s="152">
        <v>10</v>
      </c>
      <c r="M26" s="153" t="str">
        <f t="shared" si="2"/>
        <v/>
      </c>
      <c r="N26" s="152">
        <v>0</v>
      </c>
      <c r="O26" s="154" t="str">
        <f t="shared" si="3"/>
        <v/>
      </c>
    </row>
    <row r="27" spans="1:15" s="22" customFormat="1" ht="26.45" customHeight="1" thickBot="1" x14ac:dyDescent="0.25">
      <c r="A27" s="92" t="s">
        <v>165</v>
      </c>
      <c r="B27" s="93">
        <v>19</v>
      </c>
      <c r="C27" s="131" t="s">
        <v>73</v>
      </c>
      <c r="D27" s="136" t="s">
        <v>100</v>
      </c>
      <c r="E27" s="77" t="s">
        <v>254</v>
      </c>
      <c r="F27" s="219">
        <v>0</v>
      </c>
      <c r="G27" s="151" t="str">
        <f t="shared" si="4"/>
        <v/>
      </c>
      <c r="H27" s="152">
        <v>183</v>
      </c>
      <c r="I27" s="153" t="str">
        <f t="shared" si="0"/>
        <v/>
      </c>
      <c r="J27" s="152">
        <v>183</v>
      </c>
      <c r="K27" s="153" t="str">
        <f t="shared" si="1"/>
        <v/>
      </c>
      <c r="L27" s="152">
        <v>280.60000000000002</v>
      </c>
      <c r="M27" s="153" t="str">
        <f t="shared" si="2"/>
        <v/>
      </c>
      <c r="N27" s="152">
        <v>183</v>
      </c>
      <c r="O27" s="154" t="str">
        <f t="shared" si="3"/>
        <v/>
      </c>
    </row>
    <row r="28" spans="1:15" s="22" customFormat="1" ht="26.45" customHeight="1" thickBot="1" x14ac:dyDescent="0.25">
      <c r="A28" s="92" t="s">
        <v>165</v>
      </c>
      <c r="B28" s="93">
        <v>20</v>
      </c>
      <c r="C28" s="131" t="s">
        <v>7</v>
      </c>
      <c r="D28" s="138" t="s">
        <v>161</v>
      </c>
      <c r="E28" s="77" t="s">
        <v>254</v>
      </c>
      <c r="F28" s="219">
        <v>0</v>
      </c>
      <c r="G28" s="151" t="str">
        <f t="shared" si="4"/>
        <v/>
      </c>
      <c r="H28" s="152">
        <v>0</v>
      </c>
      <c r="I28" s="153" t="str">
        <f t="shared" si="0"/>
        <v/>
      </c>
      <c r="J28" s="152">
        <v>0</v>
      </c>
      <c r="K28" s="153" t="str">
        <f t="shared" si="1"/>
        <v/>
      </c>
      <c r="L28" s="152">
        <v>250</v>
      </c>
      <c r="M28" s="153" t="str">
        <f t="shared" si="2"/>
        <v/>
      </c>
      <c r="N28" s="152">
        <v>0</v>
      </c>
      <c r="O28" s="154" t="str">
        <f t="shared" si="3"/>
        <v/>
      </c>
    </row>
    <row r="29" spans="1:15" s="22" customFormat="1" ht="26.45" customHeight="1" thickBot="1" x14ac:dyDescent="0.25">
      <c r="A29" s="92" t="s">
        <v>165</v>
      </c>
      <c r="B29" s="93">
        <v>21</v>
      </c>
      <c r="C29" s="131" t="s">
        <v>74</v>
      </c>
      <c r="D29" s="138" t="s">
        <v>197</v>
      </c>
      <c r="E29" s="77" t="s">
        <v>260</v>
      </c>
      <c r="F29" s="219">
        <v>0</v>
      </c>
      <c r="G29" s="151" t="str">
        <f t="shared" si="4"/>
        <v/>
      </c>
      <c r="H29" s="152">
        <v>0</v>
      </c>
      <c r="I29" s="153" t="str">
        <f t="shared" si="0"/>
        <v/>
      </c>
      <c r="J29" s="152">
        <v>0</v>
      </c>
      <c r="K29" s="153" t="str">
        <f t="shared" si="1"/>
        <v/>
      </c>
      <c r="L29" s="152">
        <v>0</v>
      </c>
      <c r="M29" s="153" t="str">
        <f t="shared" si="2"/>
        <v/>
      </c>
      <c r="N29" s="152">
        <v>20</v>
      </c>
      <c r="O29" s="154" t="str">
        <f t="shared" si="3"/>
        <v/>
      </c>
    </row>
    <row r="30" spans="1:15" s="22" customFormat="1" ht="26.45" customHeight="1" thickBot="1" x14ac:dyDescent="0.25">
      <c r="A30" s="92" t="s">
        <v>165</v>
      </c>
      <c r="B30" s="93">
        <v>22</v>
      </c>
      <c r="C30" s="131" t="s">
        <v>75</v>
      </c>
      <c r="D30" s="138" t="s">
        <v>101</v>
      </c>
      <c r="E30" s="77" t="s">
        <v>254</v>
      </c>
      <c r="F30" s="219">
        <v>0</v>
      </c>
      <c r="G30" s="151" t="str">
        <f t="shared" si="4"/>
        <v/>
      </c>
      <c r="H30" s="152">
        <v>0</v>
      </c>
      <c r="I30" s="153" t="str">
        <f t="shared" si="0"/>
        <v/>
      </c>
      <c r="J30" s="152">
        <v>0</v>
      </c>
      <c r="K30" s="153" t="str">
        <f t="shared" si="1"/>
        <v/>
      </c>
      <c r="L30" s="152">
        <v>88</v>
      </c>
      <c r="M30" s="153" t="str">
        <f t="shared" si="2"/>
        <v/>
      </c>
      <c r="N30" s="152">
        <v>0</v>
      </c>
      <c r="O30" s="154" t="str">
        <f t="shared" si="3"/>
        <v/>
      </c>
    </row>
    <row r="31" spans="1:15" s="22" customFormat="1" ht="26.45" customHeight="1" thickBot="1" x14ac:dyDescent="0.25">
      <c r="A31" s="92" t="s">
        <v>165</v>
      </c>
      <c r="B31" s="93">
        <v>23</v>
      </c>
      <c r="C31" s="131" t="s">
        <v>8</v>
      </c>
      <c r="D31" s="136" t="s">
        <v>194</v>
      </c>
      <c r="E31" s="77" t="s">
        <v>254</v>
      </c>
      <c r="F31" s="219">
        <v>0</v>
      </c>
      <c r="G31" s="151" t="str">
        <f t="shared" si="4"/>
        <v/>
      </c>
      <c r="H31" s="152">
        <v>80</v>
      </c>
      <c r="I31" s="153" t="str">
        <f t="shared" si="0"/>
        <v/>
      </c>
      <c r="J31" s="152">
        <v>80</v>
      </c>
      <c r="K31" s="153" t="str">
        <f t="shared" si="1"/>
        <v/>
      </c>
      <c r="L31" s="152">
        <v>80</v>
      </c>
      <c r="M31" s="153" t="str">
        <f t="shared" si="2"/>
        <v/>
      </c>
      <c r="N31" s="152">
        <v>80</v>
      </c>
      <c r="O31" s="154" t="str">
        <f t="shared" si="3"/>
        <v/>
      </c>
    </row>
    <row r="32" spans="1:15" s="22" customFormat="1" ht="26.45" customHeight="1" thickBot="1" x14ac:dyDescent="0.25">
      <c r="A32" s="92" t="s">
        <v>165</v>
      </c>
      <c r="B32" s="93">
        <v>24</v>
      </c>
      <c r="C32" s="131" t="s">
        <v>76</v>
      </c>
      <c r="D32" s="136" t="s">
        <v>102</v>
      </c>
      <c r="E32" s="77" t="s">
        <v>254</v>
      </c>
      <c r="F32" s="219">
        <v>0</v>
      </c>
      <c r="G32" s="151" t="str">
        <f t="shared" si="4"/>
        <v/>
      </c>
      <c r="H32" s="152">
        <v>0</v>
      </c>
      <c r="I32" s="153" t="str">
        <f t="shared" si="0"/>
        <v/>
      </c>
      <c r="J32" s="152">
        <v>11</v>
      </c>
      <c r="K32" s="153" t="str">
        <f t="shared" si="1"/>
        <v/>
      </c>
      <c r="L32" s="152">
        <v>22</v>
      </c>
      <c r="M32" s="153" t="str">
        <f t="shared" si="2"/>
        <v/>
      </c>
      <c r="N32" s="152">
        <v>11</v>
      </c>
      <c r="O32" s="154" t="str">
        <f t="shared" si="3"/>
        <v/>
      </c>
    </row>
    <row r="33" spans="1:177" s="22" customFormat="1" ht="26.45" customHeight="1" thickBot="1" x14ac:dyDescent="0.25">
      <c r="A33" s="92" t="s">
        <v>165</v>
      </c>
      <c r="B33" s="93">
        <v>25</v>
      </c>
      <c r="C33" s="131" t="s">
        <v>9</v>
      </c>
      <c r="D33" s="136" t="s">
        <v>103</v>
      </c>
      <c r="E33" s="77" t="s">
        <v>254</v>
      </c>
      <c r="F33" s="219">
        <v>0</v>
      </c>
      <c r="G33" s="151" t="str">
        <f t="shared" si="4"/>
        <v/>
      </c>
      <c r="H33" s="152">
        <v>30</v>
      </c>
      <c r="I33" s="153" t="str">
        <f t="shared" si="0"/>
        <v/>
      </c>
      <c r="J33" s="152">
        <v>60</v>
      </c>
      <c r="K33" s="153" t="str">
        <f t="shared" si="1"/>
        <v/>
      </c>
      <c r="L33" s="152">
        <v>30</v>
      </c>
      <c r="M33" s="153" t="str">
        <f t="shared" si="2"/>
        <v/>
      </c>
      <c r="N33" s="152">
        <v>45</v>
      </c>
      <c r="O33" s="154" t="str">
        <f t="shared" si="3"/>
        <v/>
      </c>
    </row>
    <row r="34" spans="1:177" s="22" customFormat="1" ht="26.45" customHeight="1" thickBot="1" x14ac:dyDescent="0.25">
      <c r="A34" s="92" t="s">
        <v>165</v>
      </c>
      <c r="B34" s="93">
        <v>26</v>
      </c>
      <c r="C34" s="131" t="s">
        <v>11</v>
      </c>
      <c r="D34" s="136" t="s">
        <v>104</v>
      </c>
      <c r="E34" s="77" t="s">
        <v>254</v>
      </c>
      <c r="F34" s="219">
        <v>0</v>
      </c>
      <c r="G34" s="151" t="str">
        <f t="shared" si="4"/>
        <v/>
      </c>
      <c r="H34" s="152">
        <v>10</v>
      </c>
      <c r="I34" s="153" t="str">
        <f t="shared" si="0"/>
        <v/>
      </c>
      <c r="J34" s="152">
        <v>15</v>
      </c>
      <c r="K34" s="153" t="str">
        <f t="shared" si="1"/>
        <v/>
      </c>
      <c r="L34" s="152">
        <v>20</v>
      </c>
      <c r="M34" s="153" t="str">
        <f t="shared" si="2"/>
        <v/>
      </c>
      <c r="N34" s="152">
        <v>30</v>
      </c>
      <c r="O34" s="154" t="str">
        <f t="shared" si="3"/>
        <v/>
      </c>
    </row>
    <row r="35" spans="1:177" s="22" customFormat="1" ht="26.45" customHeight="1" thickBot="1" x14ac:dyDescent="0.25">
      <c r="A35" s="92" t="s">
        <v>165</v>
      </c>
      <c r="B35" s="93">
        <v>27</v>
      </c>
      <c r="C35" s="131" t="s">
        <v>12</v>
      </c>
      <c r="D35" s="138" t="s">
        <v>180</v>
      </c>
      <c r="E35" s="77" t="s">
        <v>254</v>
      </c>
      <c r="F35" s="219">
        <v>0</v>
      </c>
      <c r="G35" s="151" t="str">
        <f t="shared" si="4"/>
        <v/>
      </c>
      <c r="H35" s="152">
        <v>0</v>
      </c>
      <c r="I35" s="153" t="str">
        <f t="shared" si="0"/>
        <v/>
      </c>
      <c r="J35" s="152">
        <v>120</v>
      </c>
      <c r="K35" s="153" t="str">
        <f t="shared" si="1"/>
        <v/>
      </c>
      <c r="L35" s="152">
        <v>0</v>
      </c>
      <c r="M35" s="153" t="str">
        <f t="shared" si="2"/>
        <v/>
      </c>
      <c r="N35" s="152">
        <v>120</v>
      </c>
      <c r="O35" s="154" t="str">
        <f t="shared" si="3"/>
        <v/>
      </c>
    </row>
    <row r="36" spans="1:177" s="22" customFormat="1" ht="26.45" customHeight="1" thickBot="1" x14ac:dyDescent="0.25">
      <c r="A36" s="92" t="s">
        <v>165</v>
      </c>
      <c r="B36" s="93">
        <v>28</v>
      </c>
      <c r="C36" s="131" t="s">
        <v>13</v>
      </c>
      <c r="D36" s="138" t="s">
        <v>204</v>
      </c>
      <c r="E36" s="77" t="s">
        <v>254</v>
      </c>
      <c r="F36" s="219">
        <v>0</v>
      </c>
      <c r="G36" s="151" t="str">
        <f t="shared" si="4"/>
        <v/>
      </c>
      <c r="H36" s="152">
        <v>120</v>
      </c>
      <c r="I36" s="153" t="str">
        <f t="shared" si="0"/>
        <v/>
      </c>
      <c r="J36" s="152">
        <v>120</v>
      </c>
      <c r="K36" s="153" t="str">
        <f t="shared" si="1"/>
        <v/>
      </c>
      <c r="L36" s="152">
        <v>120</v>
      </c>
      <c r="M36" s="153" t="str">
        <f t="shared" si="2"/>
        <v/>
      </c>
      <c r="N36" s="152">
        <v>120</v>
      </c>
      <c r="O36" s="154" t="str">
        <f t="shared" si="3"/>
        <v/>
      </c>
    </row>
    <row r="37" spans="1:177" s="22" customFormat="1" ht="26.45" customHeight="1" thickBot="1" x14ac:dyDescent="0.25">
      <c r="A37" s="92" t="s">
        <v>165</v>
      </c>
      <c r="B37" s="93">
        <v>29</v>
      </c>
      <c r="C37" s="131" t="s">
        <v>77</v>
      </c>
      <c r="D37" s="138" t="s">
        <v>118</v>
      </c>
      <c r="E37" s="77" t="s">
        <v>254</v>
      </c>
      <c r="F37" s="219">
        <v>0</v>
      </c>
      <c r="G37" s="151" t="str">
        <f t="shared" si="4"/>
        <v/>
      </c>
      <c r="H37" s="152">
        <v>120</v>
      </c>
      <c r="I37" s="153" t="str">
        <f t="shared" si="0"/>
        <v/>
      </c>
      <c r="J37" s="152">
        <v>150</v>
      </c>
      <c r="K37" s="153" t="str">
        <f t="shared" si="1"/>
        <v/>
      </c>
      <c r="L37" s="152">
        <v>0</v>
      </c>
      <c r="M37" s="153" t="str">
        <f t="shared" si="2"/>
        <v/>
      </c>
      <c r="N37" s="152">
        <v>0</v>
      </c>
      <c r="O37" s="154" t="str">
        <f t="shared" si="3"/>
        <v/>
      </c>
    </row>
    <row r="38" spans="1:177" s="22" customFormat="1" ht="26.45" customHeight="1" x14ac:dyDescent="0.2">
      <c r="A38" s="92" t="s">
        <v>165</v>
      </c>
      <c r="B38" s="93">
        <v>30</v>
      </c>
      <c r="C38" s="131" t="s">
        <v>14</v>
      </c>
      <c r="D38" s="136" t="s">
        <v>105</v>
      </c>
      <c r="E38" s="77" t="s">
        <v>254</v>
      </c>
      <c r="F38" s="219">
        <v>0</v>
      </c>
      <c r="G38" s="151" t="str">
        <f t="shared" si="4"/>
        <v/>
      </c>
      <c r="H38" s="152">
        <v>448</v>
      </c>
      <c r="I38" s="153" t="str">
        <f t="shared" si="0"/>
        <v/>
      </c>
      <c r="J38" s="152">
        <v>238</v>
      </c>
      <c r="K38" s="153" t="str">
        <f t="shared" si="1"/>
        <v/>
      </c>
      <c r="L38" s="152">
        <v>294</v>
      </c>
      <c r="M38" s="153" t="str">
        <f t="shared" si="2"/>
        <v/>
      </c>
      <c r="N38" s="152">
        <v>266</v>
      </c>
      <c r="O38" s="154" t="str">
        <f t="shared" si="3"/>
        <v/>
      </c>
    </row>
    <row r="39" spans="1:177" s="22" customFormat="1" ht="26.45" customHeight="1" x14ac:dyDescent="0.2">
      <c r="A39" s="92" t="s">
        <v>165</v>
      </c>
      <c r="B39" s="95" t="s">
        <v>212</v>
      </c>
      <c r="C39" s="259" t="s">
        <v>15</v>
      </c>
      <c r="D39" s="138" t="s">
        <v>106</v>
      </c>
      <c r="E39" s="263" t="s">
        <v>254</v>
      </c>
      <c r="F39" s="235">
        <v>0</v>
      </c>
      <c r="G39" s="239" t="str">
        <f>IF(OR(F39="",F39=0,F39=" "),"",F39/1000)</f>
        <v/>
      </c>
      <c r="H39" s="243">
        <v>100</v>
      </c>
      <c r="I39" s="155" t="str">
        <f>IF($D$133="","  ","  ")</f>
        <v xml:space="preserve">  </v>
      </c>
      <c r="J39" s="243">
        <v>100</v>
      </c>
      <c r="K39" s="232" t="str">
        <f>IF(OR(F39="",F39=0,),"",J39*$G39)</f>
        <v/>
      </c>
      <c r="L39" s="243">
        <v>115</v>
      </c>
      <c r="M39" s="232" t="str">
        <f t="shared" si="2"/>
        <v/>
      </c>
      <c r="N39" s="243">
        <v>100</v>
      </c>
      <c r="O39" s="229" t="str">
        <f t="shared" si="3"/>
        <v/>
      </c>
    </row>
    <row r="40" spans="1:177" s="22" customFormat="1" ht="26.45" customHeight="1" x14ac:dyDescent="0.2">
      <c r="A40" s="92" t="s">
        <v>165</v>
      </c>
      <c r="B40" s="96" t="s">
        <v>213</v>
      </c>
      <c r="C40" s="259"/>
      <c r="D40" s="138" t="s">
        <v>107</v>
      </c>
      <c r="E40" s="264"/>
      <c r="F40" s="236"/>
      <c r="G40" s="239"/>
      <c r="H40" s="243"/>
      <c r="I40" s="155" t="str">
        <f>IF($D$133="","  ","  ")</f>
        <v xml:space="preserve">  </v>
      </c>
      <c r="J40" s="243"/>
      <c r="K40" s="232"/>
      <c r="L40" s="243"/>
      <c r="M40" s="232"/>
      <c r="N40" s="243"/>
      <c r="O40" s="229"/>
    </row>
    <row r="41" spans="1:177" s="22" customFormat="1" ht="26.45" customHeight="1" x14ac:dyDescent="0.2">
      <c r="A41" s="92" t="s">
        <v>165</v>
      </c>
      <c r="B41" s="95" t="s">
        <v>214</v>
      </c>
      <c r="C41" s="259"/>
      <c r="D41" s="138" t="s">
        <v>108</v>
      </c>
      <c r="E41" s="264"/>
      <c r="F41" s="236"/>
      <c r="G41" s="239"/>
      <c r="H41" s="243"/>
      <c r="I41" s="155" t="str">
        <f>IF($D$133="","  ","  ")</f>
        <v xml:space="preserve">  </v>
      </c>
      <c r="J41" s="243"/>
      <c r="K41" s="232"/>
      <c r="L41" s="243"/>
      <c r="M41" s="232"/>
      <c r="N41" s="243"/>
      <c r="O41" s="229"/>
    </row>
    <row r="42" spans="1:177" s="22" customFormat="1" ht="34.9" customHeight="1" x14ac:dyDescent="0.2">
      <c r="A42" s="92" t="s">
        <v>165</v>
      </c>
      <c r="B42" s="96" t="s">
        <v>215</v>
      </c>
      <c r="C42" s="259"/>
      <c r="D42" s="136" t="s">
        <v>109</v>
      </c>
      <c r="E42" s="264"/>
      <c r="F42" s="236"/>
      <c r="G42" s="239"/>
      <c r="H42" s="243"/>
      <c r="I42" s="141" t="str">
        <f>IF(OR(F39="",F39=0,F39=" "),"",H39*$G39)</f>
        <v/>
      </c>
      <c r="J42" s="243"/>
      <c r="K42" s="232"/>
      <c r="L42" s="243"/>
      <c r="M42" s="232"/>
      <c r="N42" s="243"/>
      <c r="O42" s="229"/>
    </row>
    <row r="43" spans="1:177" s="22" customFormat="1" ht="26.45" customHeight="1" x14ac:dyDescent="0.2">
      <c r="A43" s="92" t="s">
        <v>165</v>
      </c>
      <c r="B43" s="95" t="s">
        <v>216</v>
      </c>
      <c r="C43" s="259"/>
      <c r="D43" s="138" t="s">
        <v>195</v>
      </c>
      <c r="E43" s="264"/>
      <c r="F43" s="236"/>
      <c r="G43" s="239"/>
      <c r="H43" s="243"/>
      <c r="I43" s="155" t="str">
        <f>IF($D$133="","  ","  ")</f>
        <v xml:space="preserve">  </v>
      </c>
      <c r="J43" s="243"/>
      <c r="K43" s="232"/>
      <c r="L43" s="243"/>
      <c r="M43" s="232"/>
      <c r="N43" s="243"/>
      <c r="O43" s="229"/>
    </row>
    <row r="44" spans="1:177" s="22" customFormat="1" ht="26.45" customHeight="1" x14ac:dyDescent="0.2">
      <c r="A44" s="92" t="s">
        <v>165</v>
      </c>
      <c r="B44" s="95" t="s">
        <v>275</v>
      </c>
      <c r="C44" s="259"/>
      <c r="D44" s="138" t="s">
        <v>278</v>
      </c>
      <c r="E44" s="264"/>
      <c r="F44" s="236"/>
      <c r="G44" s="239"/>
      <c r="H44" s="243"/>
      <c r="I44" s="155" t="str">
        <f>IF($D$133="","  ","  ")</f>
        <v xml:space="preserve">  </v>
      </c>
      <c r="J44" s="243"/>
      <c r="K44" s="232"/>
      <c r="L44" s="243"/>
      <c r="M44" s="232"/>
      <c r="N44" s="243"/>
      <c r="O44" s="229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5" customHeight="1" x14ac:dyDescent="0.2">
      <c r="A45" s="92" t="s">
        <v>165</v>
      </c>
      <c r="B45" s="95" t="s">
        <v>276</v>
      </c>
      <c r="C45" s="259"/>
      <c r="D45" s="138" t="s">
        <v>273</v>
      </c>
      <c r="E45" s="264"/>
      <c r="F45" s="236"/>
      <c r="G45" s="239"/>
      <c r="H45" s="243"/>
      <c r="I45" s="155" t="str">
        <f>IF($D$133="","  ","  ")</f>
        <v xml:space="preserve">  </v>
      </c>
      <c r="J45" s="243"/>
      <c r="K45" s="232"/>
      <c r="L45" s="243"/>
      <c r="M45" s="232"/>
      <c r="N45" s="243"/>
      <c r="O45" s="229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5" customHeight="1" x14ac:dyDescent="0.2">
      <c r="A46" s="92" t="s">
        <v>165</v>
      </c>
      <c r="B46" s="95" t="s">
        <v>277</v>
      </c>
      <c r="C46" s="259"/>
      <c r="D46" s="138" t="s">
        <v>274</v>
      </c>
      <c r="E46" s="264"/>
      <c r="F46" s="237"/>
      <c r="G46" s="240"/>
      <c r="H46" s="244"/>
      <c r="I46" s="155" t="str">
        <f>IF($D$133="","  ","  ")</f>
        <v xml:space="preserve">  </v>
      </c>
      <c r="J46" s="244"/>
      <c r="K46" s="233"/>
      <c r="L46" s="244"/>
      <c r="M46" s="233"/>
      <c r="N46" s="244"/>
      <c r="O46" s="230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5" customHeight="1" x14ac:dyDescent="0.2">
      <c r="A47" s="92" t="s">
        <v>165</v>
      </c>
      <c r="B47" s="93">
        <v>32</v>
      </c>
      <c r="C47" s="131" t="s">
        <v>16</v>
      </c>
      <c r="D47" s="138" t="s">
        <v>203</v>
      </c>
      <c r="E47" s="77" t="s">
        <v>254</v>
      </c>
      <c r="F47" s="125">
        <v>0</v>
      </c>
      <c r="G47" s="151" t="str">
        <f>IF(OR(F47="",F47=0,F47=" "),"",F47/1000)</f>
        <v/>
      </c>
      <c r="H47" s="152">
        <v>57.5</v>
      </c>
      <c r="I47" s="156" t="str">
        <f>IF(OR(F47="",F47=0,F47=" "),"",H47*$G47)</f>
        <v/>
      </c>
      <c r="J47" s="152">
        <v>70</v>
      </c>
      <c r="K47" s="153" t="str">
        <f>IF(OR(F47="",F47=0,),"",J47*$G47)</f>
        <v/>
      </c>
      <c r="L47" s="152">
        <v>77.5</v>
      </c>
      <c r="M47" s="153" t="str">
        <f>IF(OR(F47="",F47=0,),"",L47*$G47)</f>
        <v/>
      </c>
      <c r="N47" s="152">
        <v>57.5</v>
      </c>
      <c r="O47" s="154" t="str">
        <f>IF(OR(F47="",F47=0,),"",N47*$G47)</f>
        <v/>
      </c>
    </row>
    <row r="48" spans="1:177" s="22" customFormat="1" ht="26.45" customHeight="1" x14ac:dyDescent="0.2">
      <c r="A48" s="92" t="s">
        <v>165</v>
      </c>
      <c r="B48" s="95" t="s">
        <v>217</v>
      </c>
      <c r="C48" s="259" t="s">
        <v>17</v>
      </c>
      <c r="D48" s="136" t="s">
        <v>110</v>
      </c>
      <c r="E48" s="264" t="s">
        <v>254</v>
      </c>
      <c r="F48" s="235">
        <v>0</v>
      </c>
      <c r="G48" s="238" t="str">
        <f>IF(OR(F48="",F48=0,F48=" "),"",F48/1000)</f>
        <v/>
      </c>
      <c r="H48" s="241">
        <v>3150</v>
      </c>
      <c r="I48" s="157" t="str">
        <f>IF($D$133="","  ","  ")</f>
        <v xml:space="preserve">  </v>
      </c>
      <c r="J48" s="245">
        <v>3150</v>
      </c>
      <c r="K48" s="231" t="str">
        <f>IF(OR(F48="",F48=0,),"",J48*$G48)</f>
        <v/>
      </c>
      <c r="L48" s="245">
        <v>3150</v>
      </c>
      <c r="M48" s="231" t="str">
        <f>IF(OR(F48="",F48=0,),"",L48*$G48)</f>
        <v/>
      </c>
      <c r="N48" s="245">
        <v>3150</v>
      </c>
      <c r="O48" s="234" t="str">
        <f>IF(OR(F48="",F48=0,),"",N48*$G48)</f>
        <v/>
      </c>
    </row>
    <row r="49" spans="1:15" s="22" customFormat="1" ht="26.45" customHeight="1" x14ac:dyDescent="0.2">
      <c r="A49" s="92" t="s">
        <v>165</v>
      </c>
      <c r="B49" s="96" t="s">
        <v>218</v>
      </c>
      <c r="C49" s="259"/>
      <c r="D49" s="136" t="s">
        <v>111</v>
      </c>
      <c r="E49" s="264"/>
      <c r="F49" s="236"/>
      <c r="G49" s="239"/>
      <c r="H49" s="242"/>
      <c r="I49" s="155" t="str">
        <f>IF($D$133="","  ","  ")</f>
        <v xml:space="preserve">  </v>
      </c>
      <c r="J49" s="246"/>
      <c r="K49" s="232"/>
      <c r="L49" s="243"/>
      <c r="M49" s="232"/>
      <c r="N49" s="243"/>
      <c r="O49" s="229"/>
    </row>
    <row r="50" spans="1:15" s="22" customFormat="1" ht="37.15" customHeight="1" x14ac:dyDescent="0.2">
      <c r="A50" s="92" t="s">
        <v>165</v>
      </c>
      <c r="B50" s="95" t="s">
        <v>219</v>
      </c>
      <c r="C50" s="259"/>
      <c r="D50" s="136" t="s">
        <v>112</v>
      </c>
      <c r="E50" s="264"/>
      <c r="F50" s="236"/>
      <c r="G50" s="239"/>
      <c r="H50" s="243"/>
      <c r="I50" s="158" t="str">
        <f>IF(OR(F48="",F48=0,F48=" "),"",H48*$G48)</f>
        <v/>
      </c>
      <c r="J50" s="243"/>
      <c r="K50" s="232"/>
      <c r="L50" s="243"/>
      <c r="M50" s="232"/>
      <c r="N50" s="243"/>
      <c r="O50" s="229"/>
    </row>
    <row r="51" spans="1:15" s="22" customFormat="1" ht="26.45" customHeight="1" x14ac:dyDescent="0.2">
      <c r="A51" s="92" t="s">
        <v>165</v>
      </c>
      <c r="B51" s="96" t="s">
        <v>220</v>
      </c>
      <c r="C51" s="259"/>
      <c r="D51" s="136" t="s">
        <v>113</v>
      </c>
      <c r="E51" s="264"/>
      <c r="F51" s="236"/>
      <c r="G51" s="239"/>
      <c r="H51" s="243"/>
      <c r="I51" s="155" t="str">
        <f>IF($D$133="","  ","  ")</f>
        <v xml:space="preserve">  </v>
      </c>
      <c r="J51" s="243"/>
      <c r="K51" s="232"/>
      <c r="L51" s="243"/>
      <c r="M51" s="232"/>
      <c r="N51" s="243"/>
      <c r="O51" s="229"/>
    </row>
    <row r="52" spans="1:15" s="22" customFormat="1" ht="26.45" customHeight="1" x14ac:dyDescent="0.2">
      <c r="A52" s="92" t="s">
        <v>165</v>
      </c>
      <c r="B52" s="95" t="s">
        <v>221</v>
      </c>
      <c r="C52" s="259"/>
      <c r="D52" s="136" t="s">
        <v>114</v>
      </c>
      <c r="E52" s="264"/>
      <c r="F52" s="236"/>
      <c r="G52" s="239"/>
      <c r="H52" s="243"/>
      <c r="I52" s="155" t="str">
        <f>IF($D$133="","  ","  ")</f>
        <v xml:space="preserve">  </v>
      </c>
      <c r="J52" s="243"/>
      <c r="K52" s="232"/>
      <c r="L52" s="243"/>
      <c r="M52" s="232"/>
      <c r="N52" s="243"/>
      <c r="O52" s="229"/>
    </row>
    <row r="53" spans="1:15" s="22" customFormat="1" ht="26.45" customHeight="1" x14ac:dyDescent="0.2">
      <c r="A53" s="92" t="s">
        <v>165</v>
      </c>
      <c r="B53" s="96" t="s">
        <v>222</v>
      </c>
      <c r="C53" s="259"/>
      <c r="D53" s="136" t="s">
        <v>115</v>
      </c>
      <c r="E53" s="264"/>
      <c r="F53" s="237"/>
      <c r="G53" s="240"/>
      <c r="H53" s="244"/>
      <c r="I53" s="155" t="str">
        <f>IF($D$133="","  ","  ")</f>
        <v xml:space="preserve">  </v>
      </c>
      <c r="J53" s="244"/>
      <c r="K53" s="233"/>
      <c r="L53" s="244"/>
      <c r="M53" s="233"/>
      <c r="N53" s="244"/>
      <c r="O53" s="230"/>
    </row>
    <row r="54" spans="1:15" s="22" customFormat="1" ht="26.45" customHeight="1" x14ac:dyDescent="0.2">
      <c r="A54" s="92" t="s">
        <v>165</v>
      </c>
      <c r="B54" s="93">
        <v>34</v>
      </c>
      <c r="C54" s="131" t="s">
        <v>18</v>
      </c>
      <c r="D54" s="136" t="s">
        <v>153</v>
      </c>
      <c r="E54" s="77" t="s">
        <v>254</v>
      </c>
      <c r="F54" s="125">
        <v>0</v>
      </c>
      <c r="G54" s="151" t="str">
        <f>IF(OR(F54="",F54=0,F54=" "),"",F54/1000)</f>
        <v/>
      </c>
      <c r="H54" s="152">
        <v>270</v>
      </c>
      <c r="I54" s="153" t="str">
        <f>IF(OR(F54="",F54=0,F54=" "),"",H54*$G54)</f>
        <v/>
      </c>
      <c r="J54" s="152">
        <v>280.8</v>
      </c>
      <c r="K54" s="153" t="str">
        <f>IF(OR(F54="",F54=0,),"",J54*$G54)</f>
        <v/>
      </c>
      <c r="L54" s="152">
        <v>54</v>
      </c>
      <c r="M54" s="153" t="str">
        <f>IF(OR(F54="",F54=0,),"",L54*$G54)</f>
        <v/>
      </c>
      <c r="N54" s="152">
        <v>108</v>
      </c>
      <c r="O54" s="154" t="str">
        <f>IF(OR(F54="",F54=0,),"",N54*$G54)</f>
        <v/>
      </c>
    </row>
    <row r="55" spans="1:15" s="22" customFormat="1" ht="26.45" customHeight="1" x14ac:dyDescent="0.2">
      <c r="A55" s="92" t="s">
        <v>165</v>
      </c>
      <c r="B55" s="93">
        <v>35</v>
      </c>
      <c r="C55" s="131" t="s">
        <v>19</v>
      </c>
      <c r="D55" s="136" t="s">
        <v>181</v>
      </c>
      <c r="E55" s="77" t="s">
        <v>254</v>
      </c>
      <c r="F55" s="125">
        <v>0</v>
      </c>
      <c r="G55" s="151" t="str">
        <f t="shared" ref="G55:G74" si="5">IF(OR(F55="",F55=0,F55=" "),"",F55/1000)</f>
        <v/>
      </c>
      <c r="H55" s="152">
        <v>200</v>
      </c>
      <c r="I55" s="153" t="str">
        <f t="shared" ref="I55:I74" si="6">IF(OR(F55="",F55=0,F55=" "),"",H55*$G55)</f>
        <v/>
      </c>
      <c r="J55" s="152">
        <v>200</v>
      </c>
      <c r="K55" s="153" t="str">
        <f t="shared" ref="K55:K75" si="7">IF(OR(F55="",F55=0,),"",J55*$G55)</f>
        <v/>
      </c>
      <c r="L55" s="152">
        <v>200</v>
      </c>
      <c r="M55" s="153" t="str">
        <f t="shared" ref="M55:M75" si="8">IF(OR(F55="",F55=0,),"",L55*$G55)</f>
        <v/>
      </c>
      <c r="N55" s="152">
        <v>0</v>
      </c>
      <c r="O55" s="154" t="str">
        <f t="shared" ref="O55:O75" si="9">IF(OR(F55="",F55=0,),"",N55*$G55)</f>
        <v/>
      </c>
    </row>
    <row r="56" spans="1:15" s="22" customFormat="1" ht="26.45" customHeight="1" x14ac:dyDescent="0.2">
      <c r="A56" s="92" t="s">
        <v>165</v>
      </c>
      <c r="B56" s="93">
        <v>36</v>
      </c>
      <c r="C56" s="131" t="s">
        <v>78</v>
      </c>
      <c r="D56" s="138" t="s">
        <v>158</v>
      </c>
      <c r="E56" s="77" t="s">
        <v>254</v>
      </c>
      <c r="F56" s="125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97.6</v>
      </c>
      <c r="K56" s="153" t="str">
        <f t="shared" si="7"/>
        <v/>
      </c>
      <c r="L56" s="152">
        <v>0</v>
      </c>
      <c r="M56" s="153" t="str">
        <f t="shared" si="8"/>
        <v/>
      </c>
      <c r="N56" s="152">
        <v>183</v>
      </c>
      <c r="O56" s="154" t="str">
        <f t="shared" si="9"/>
        <v/>
      </c>
    </row>
    <row r="57" spans="1:15" s="22" customFormat="1" ht="26.45" customHeight="1" x14ac:dyDescent="0.2">
      <c r="A57" s="92" t="s">
        <v>165</v>
      </c>
      <c r="B57" s="93">
        <v>37</v>
      </c>
      <c r="C57" s="131" t="s">
        <v>79</v>
      </c>
      <c r="D57" s="136" t="s">
        <v>95</v>
      </c>
      <c r="E57" s="77" t="s">
        <v>256</v>
      </c>
      <c r="F57" s="125">
        <v>0</v>
      </c>
      <c r="G57" s="151" t="str">
        <f t="shared" si="5"/>
        <v/>
      </c>
      <c r="H57" s="152">
        <v>105</v>
      </c>
      <c r="I57" s="153" t="str">
        <f t="shared" si="6"/>
        <v/>
      </c>
      <c r="J57" s="152">
        <v>50</v>
      </c>
      <c r="K57" s="153" t="str">
        <f t="shared" si="7"/>
        <v/>
      </c>
      <c r="L57" s="152">
        <v>170</v>
      </c>
      <c r="M57" s="153" t="str">
        <f t="shared" si="8"/>
        <v/>
      </c>
      <c r="N57" s="152">
        <v>100</v>
      </c>
      <c r="O57" s="154" t="str">
        <f t="shared" si="9"/>
        <v/>
      </c>
    </row>
    <row r="58" spans="1:15" s="22" customFormat="1" ht="26.45" customHeight="1" x14ac:dyDescent="0.2">
      <c r="A58" s="92" t="s">
        <v>165</v>
      </c>
      <c r="B58" s="93">
        <v>38</v>
      </c>
      <c r="C58" s="131" t="s">
        <v>80</v>
      </c>
      <c r="D58" s="136" t="s">
        <v>116</v>
      </c>
      <c r="E58" s="77" t="s">
        <v>254</v>
      </c>
      <c r="F58" s="125">
        <v>0</v>
      </c>
      <c r="G58" s="151" t="str">
        <f t="shared" si="5"/>
        <v/>
      </c>
      <c r="H58" s="152">
        <v>0</v>
      </c>
      <c r="I58" s="153" t="str">
        <f t="shared" si="6"/>
        <v/>
      </c>
      <c r="J58" s="152">
        <v>150</v>
      </c>
      <c r="K58" s="153" t="str">
        <f t="shared" si="7"/>
        <v/>
      </c>
      <c r="L58" s="152">
        <v>150</v>
      </c>
      <c r="M58" s="153" t="str">
        <f t="shared" si="8"/>
        <v/>
      </c>
      <c r="N58" s="152">
        <v>150</v>
      </c>
      <c r="O58" s="154" t="str">
        <f t="shared" si="9"/>
        <v/>
      </c>
    </row>
    <row r="59" spans="1:15" s="22" customFormat="1" ht="26.45" customHeight="1" x14ac:dyDescent="0.2">
      <c r="A59" s="92" t="s">
        <v>165</v>
      </c>
      <c r="B59" s="93">
        <v>39</v>
      </c>
      <c r="C59" s="131" t="s">
        <v>20</v>
      </c>
      <c r="D59" s="138" t="s">
        <v>159</v>
      </c>
      <c r="E59" s="77" t="s">
        <v>254</v>
      </c>
      <c r="F59" s="125">
        <v>0</v>
      </c>
      <c r="G59" s="151" t="str">
        <f t="shared" si="5"/>
        <v/>
      </c>
      <c r="H59" s="152">
        <v>246</v>
      </c>
      <c r="I59" s="153" t="str">
        <f t="shared" si="6"/>
        <v/>
      </c>
      <c r="J59" s="152">
        <v>443</v>
      </c>
      <c r="K59" s="153" t="str">
        <f t="shared" si="7"/>
        <v/>
      </c>
      <c r="L59" s="152">
        <v>320</v>
      </c>
      <c r="M59" s="153" t="str">
        <f t="shared" si="8"/>
        <v/>
      </c>
      <c r="N59" s="152">
        <v>344</v>
      </c>
      <c r="O59" s="154" t="str">
        <f t="shared" si="9"/>
        <v/>
      </c>
    </row>
    <row r="60" spans="1:15" s="22" customFormat="1" ht="26.45" customHeight="1" x14ac:dyDescent="0.2">
      <c r="A60" s="92" t="s">
        <v>165</v>
      </c>
      <c r="B60" s="93">
        <v>40</v>
      </c>
      <c r="C60" s="131" t="s">
        <v>81</v>
      </c>
      <c r="D60" s="136" t="s">
        <v>117</v>
      </c>
      <c r="E60" s="77" t="s">
        <v>254</v>
      </c>
      <c r="F60" s="125">
        <v>0</v>
      </c>
      <c r="G60" s="151" t="str">
        <f t="shared" si="5"/>
        <v/>
      </c>
      <c r="H60" s="152">
        <v>20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20</v>
      </c>
      <c r="M60" s="153" t="str">
        <f t="shared" si="8"/>
        <v/>
      </c>
      <c r="N60" s="152">
        <v>0</v>
      </c>
      <c r="O60" s="154" t="str">
        <f t="shared" si="9"/>
        <v/>
      </c>
    </row>
    <row r="61" spans="1:15" s="22" customFormat="1" ht="26.45" customHeight="1" x14ac:dyDescent="0.2">
      <c r="A61" s="92" t="s">
        <v>165</v>
      </c>
      <c r="B61" s="93">
        <v>41</v>
      </c>
      <c r="C61" s="131" t="s">
        <v>21</v>
      </c>
      <c r="D61" s="138" t="s">
        <v>154</v>
      </c>
      <c r="E61" s="77" t="s">
        <v>254</v>
      </c>
      <c r="F61" s="125">
        <v>0</v>
      </c>
      <c r="G61" s="151" t="str">
        <f t="shared" si="5"/>
        <v/>
      </c>
      <c r="H61" s="152">
        <v>300</v>
      </c>
      <c r="I61" s="153" t="str">
        <f t="shared" si="6"/>
        <v/>
      </c>
      <c r="J61" s="152">
        <v>300</v>
      </c>
      <c r="K61" s="153" t="str">
        <f t="shared" si="7"/>
        <v/>
      </c>
      <c r="L61" s="152">
        <v>300</v>
      </c>
      <c r="M61" s="153" t="str">
        <f t="shared" si="8"/>
        <v/>
      </c>
      <c r="N61" s="152">
        <v>300</v>
      </c>
      <c r="O61" s="154" t="str">
        <f t="shared" si="9"/>
        <v/>
      </c>
    </row>
    <row r="62" spans="1:15" s="22" customFormat="1" ht="26.45" customHeight="1" x14ac:dyDescent="0.2">
      <c r="A62" s="92" t="s">
        <v>165</v>
      </c>
      <c r="B62" s="93">
        <v>42</v>
      </c>
      <c r="C62" s="131" t="s">
        <v>22</v>
      </c>
      <c r="D62" s="138" t="s">
        <v>205</v>
      </c>
      <c r="E62" s="77" t="s">
        <v>254</v>
      </c>
      <c r="F62" s="125">
        <v>0</v>
      </c>
      <c r="G62" s="151" t="str">
        <f t="shared" si="5"/>
        <v/>
      </c>
      <c r="H62" s="152">
        <v>255</v>
      </c>
      <c r="I62" s="153" t="str">
        <f t="shared" si="6"/>
        <v/>
      </c>
      <c r="J62" s="152">
        <v>120</v>
      </c>
      <c r="K62" s="153" t="str">
        <f t="shared" si="7"/>
        <v/>
      </c>
      <c r="L62" s="152">
        <v>10</v>
      </c>
      <c r="M62" s="153" t="str">
        <f t="shared" si="8"/>
        <v/>
      </c>
      <c r="N62" s="152">
        <v>255</v>
      </c>
      <c r="O62" s="154" t="str">
        <f t="shared" si="9"/>
        <v/>
      </c>
    </row>
    <row r="63" spans="1:15" s="22" customFormat="1" ht="26.45" customHeight="1" x14ac:dyDescent="0.2">
      <c r="A63" s="92" t="s">
        <v>165</v>
      </c>
      <c r="B63" s="93">
        <v>43</v>
      </c>
      <c r="C63" s="131" t="s">
        <v>82</v>
      </c>
      <c r="D63" s="136" t="s">
        <v>206</v>
      </c>
      <c r="E63" s="77" t="s">
        <v>254</v>
      </c>
      <c r="F63" s="125">
        <v>0</v>
      </c>
      <c r="G63" s="151" t="str">
        <f t="shared" si="5"/>
        <v/>
      </c>
      <c r="H63" s="152">
        <v>0</v>
      </c>
      <c r="I63" s="153" t="str">
        <f t="shared" si="6"/>
        <v/>
      </c>
      <c r="J63" s="152">
        <v>0</v>
      </c>
      <c r="K63" s="153" t="str">
        <f t="shared" si="7"/>
        <v/>
      </c>
      <c r="L63" s="152">
        <v>10</v>
      </c>
      <c r="M63" s="153" t="str">
        <f t="shared" si="8"/>
        <v/>
      </c>
      <c r="N63" s="152">
        <v>0</v>
      </c>
      <c r="O63" s="154" t="str">
        <f t="shared" si="9"/>
        <v/>
      </c>
    </row>
    <row r="64" spans="1:15" s="22" customFormat="1" ht="26.45" customHeight="1" x14ac:dyDescent="0.2">
      <c r="A64" s="92" t="s">
        <v>165</v>
      </c>
      <c r="B64" s="93">
        <v>44</v>
      </c>
      <c r="C64" s="131" t="s">
        <v>24</v>
      </c>
      <c r="D64" s="138" t="s">
        <v>196</v>
      </c>
      <c r="E64" s="77" t="s">
        <v>260</v>
      </c>
      <c r="F64" s="125">
        <v>0</v>
      </c>
      <c r="G64" s="151" t="str">
        <f t="shared" si="5"/>
        <v/>
      </c>
      <c r="H64" s="152">
        <v>200</v>
      </c>
      <c r="I64" s="153" t="str">
        <f t="shared" si="6"/>
        <v/>
      </c>
      <c r="J64" s="152">
        <v>0</v>
      </c>
      <c r="K64" s="153" t="str">
        <f t="shared" si="7"/>
        <v/>
      </c>
      <c r="L64" s="152">
        <v>0</v>
      </c>
      <c r="M64" s="153" t="str">
        <f t="shared" si="8"/>
        <v/>
      </c>
      <c r="N64" s="152">
        <v>0</v>
      </c>
      <c r="O64" s="154" t="str">
        <f t="shared" si="9"/>
        <v/>
      </c>
    </row>
    <row r="65" spans="1:15" s="22" customFormat="1" ht="26.45" customHeight="1" x14ac:dyDescent="0.2">
      <c r="A65" s="92" t="s">
        <v>165</v>
      </c>
      <c r="B65" s="93">
        <v>45</v>
      </c>
      <c r="C65" s="131" t="s">
        <v>25</v>
      </c>
      <c r="D65" s="138" t="s">
        <v>119</v>
      </c>
      <c r="E65" s="77" t="s">
        <v>254</v>
      </c>
      <c r="F65" s="125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100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110</v>
      </c>
      <c r="O65" s="154" t="str">
        <f t="shared" si="9"/>
        <v/>
      </c>
    </row>
    <row r="66" spans="1:15" s="22" customFormat="1" ht="26.45" customHeight="1" x14ac:dyDescent="0.2">
      <c r="A66" s="92" t="s">
        <v>165</v>
      </c>
      <c r="B66" s="93">
        <v>46</v>
      </c>
      <c r="C66" s="131" t="s">
        <v>26</v>
      </c>
      <c r="D66" s="136" t="s">
        <v>120</v>
      </c>
      <c r="E66" s="77" t="s">
        <v>254</v>
      </c>
      <c r="F66" s="125">
        <v>0</v>
      </c>
      <c r="G66" s="151" t="str">
        <f t="shared" si="5"/>
        <v/>
      </c>
      <c r="H66" s="152">
        <v>15</v>
      </c>
      <c r="I66" s="153" t="str">
        <f t="shared" si="6"/>
        <v/>
      </c>
      <c r="J66" s="152">
        <v>10</v>
      </c>
      <c r="K66" s="153" t="str">
        <f t="shared" si="7"/>
        <v/>
      </c>
      <c r="L66" s="152">
        <v>20</v>
      </c>
      <c r="M66" s="153" t="str">
        <f t="shared" si="8"/>
        <v/>
      </c>
      <c r="N66" s="152">
        <v>15</v>
      </c>
      <c r="O66" s="154" t="str">
        <f t="shared" si="9"/>
        <v/>
      </c>
    </row>
    <row r="67" spans="1:15" s="22" customFormat="1" ht="26.45" customHeight="1" x14ac:dyDescent="0.2">
      <c r="A67" s="92" t="s">
        <v>165</v>
      </c>
      <c r="B67" s="93">
        <v>47</v>
      </c>
      <c r="C67" s="131" t="s">
        <v>27</v>
      </c>
      <c r="D67" s="136" t="s">
        <v>27</v>
      </c>
      <c r="E67" s="77" t="s">
        <v>254</v>
      </c>
      <c r="F67" s="125">
        <v>0</v>
      </c>
      <c r="G67" s="151" t="str">
        <f t="shared" si="5"/>
        <v/>
      </c>
      <c r="H67" s="152">
        <v>230</v>
      </c>
      <c r="I67" s="153" t="str">
        <f t="shared" si="6"/>
        <v/>
      </c>
      <c r="J67" s="152">
        <v>235</v>
      </c>
      <c r="K67" s="153" t="str">
        <f t="shared" si="7"/>
        <v/>
      </c>
      <c r="L67" s="152">
        <v>215</v>
      </c>
      <c r="M67" s="153" t="str">
        <f t="shared" si="8"/>
        <v/>
      </c>
      <c r="N67" s="152">
        <v>240</v>
      </c>
      <c r="O67" s="154" t="str">
        <f t="shared" si="9"/>
        <v/>
      </c>
    </row>
    <row r="68" spans="1:15" s="22" customFormat="1" ht="26.45" customHeight="1" x14ac:dyDescent="0.2">
      <c r="A68" s="92" t="s">
        <v>165</v>
      </c>
      <c r="B68" s="93">
        <v>48</v>
      </c>
      <c r="C68" s="131" t="s">
        <v>28</v>
      </c>
      <c r="D68" s="136" t="s">
        <v>121</v>
      </c>
      <c r="E68" s="77" t="s">
        <v>254</v>
      </c>
      <c r="F68" s="125">
        <v>0</v>
      </c>
      <c r="G68" s="151" t="str">
        <f t="shared" si="5"/>
        <v/>
      </c>
      <c r="H68" s="152">
        <v>0</v>
      </c>
      <c r="I68" s="153" t="str">
        <f t="shared" si="6"/>
        <v/>
      </c>
      <c r="J68" s="152">
        <v>0</v>
      </c>
      <c r="K68" s="153" t="str">
        <f t="shared" si="7"/>
        <v/>
      </c>
      <c r="L68" s="152">
        <v>10</v>
      </c>
      <c r="M68" s="153" t="str">
        <f t="shared" si="8"/>
        <v/>
      </c>
      <c r="N68" s="152">
        <v>0</v>
      </c>
      <c r="O68" s="154" t="str">
        <f t="shared" si="9"/>
        <v/>
      </c>
    </row>
    <row r="69" spans="1:15" s="22" customFormat="1" ht="26.45" customHeight="1" x14ac:dyDescent="0.2">
      <c r="A69" s="92" t="s">
        <v>165</v>
      </c>
      <c r="B69" s="93">
        <v>49</v>
      </c>
      <c r="C69" s="131" t="s">
        <v>29</v>
      </c>
      <c r="D69" s="138" t="s">
        <v>169</v>
      </c>
      <c r="E69" s="77" t="s">
        <v>260</v>
      </c>
      <c r="F69" s="125">
        <v>0</v>
      </c>
      <c r="G69" s="151" t="str">
        <f t="shared" si="5"/>
        <v/>
      </c>
      <c r="H69" s="152">
        <v>200</v>
      </c>
      <c r="I69" s="153" t="str">
        <f t="shared" si="6"/>
        <v/>
      </c>
      <c r="J69" s="152">
        <v>0</v>
      </c>
      <c r="K69" s="153" t="str">
        <f t="shared" si="7"/>
        <v/>
      </c>
      <c r="L69" s="152">
        <v>0</v>
      </c>
      <c r="M69" s="153" t="str">
        <f t="shared" si="8"/>
        <v/>
      </c>
      <c r="N69" s="152">
        <v>0</v>
      </c>
      <c r="O69" s="154" t="str">
        <f t="shared" si="9"/>
        <v/>
      </c>
    </row>
    <row r="70" spans="1:15" s="22" customFormat="1" ht="26.45" customHeight="1" x14ac:dyDescent="0.2">
      <c r="A70" s="92" t="s">
        <v>165</v>
      </c>
      <c r="B70" s="93">
        <v>50</v>
      </c>
      <c r="C70" s="131" t="s">
        <v>30</v>
      </c>
      <c r="D70" s="136" t="s">
        <v>122</v>
      </c>
      <c r="E70" s="77" t="s">
        <v>254</v>
      </c>
      <c r="F70" s="125">
        <v>0</v>
      </c>
      <c r="G70" s="151" t="str">
        <f t="shared" si="5"/>
        <v/>
      </c>
      <c r="H70" s="152">
        <v>20</v>
      </c>
      <c r="I70" s="153" t="str">
        <f t="shared" si="6"/>
        <v/>
      </c>
      <c r="J70" s="152">
        <v>10</v>
      </c>
      <c r="K70" s="153" t="str">
        <f t="shared" si="7"/>
        <v/>
      </c>
      <c r="L70" s="152">
        <v>30</v>
      </c>
      <c r="M70" s="153" t="str">
        <f t="shared" si="8"/>
        <v/>
      </c>
      <c r="N70" s="152">
        <v>10</v>
      </c>
      <c r="O70" s="154" t="str">
        <f t="shared" si="9"/>
        <v/>
      </c>
    </row>
    <row r="71" spans="1:15" s="22" customFormat="1" ht="26.45" customHeight="1" x14ac:dyDescent="0.2">
      <c r="A71" s="92" t="s">
        <v>165</v>
      </c>
      <c r="B71" s="93">
        <v>51</v>
      </c>
      <c r="C71" s="131" t="s">
        <v>31</v>
      </c>
      <c r="D71" s="138" t="s">
        <v>123</v>
      </c>
      <c r="E71" s="77" t="s">
        <v>254</v>
      </c>
      <c r="F71" s="125">
        <v>0</v>
      </c>
      <c r="G71" s="151" t="str">
        <f t="shared" si="5"/>
        <v/>
      </c>
      <c r="H71" s="152">
        <v>2110</v>
      </c>
      <c r="I71" s="153" t="str">
        <f t="shared" si="6"/>
        <v/>
      </c>
      <c r="J71" s="152">
        <v>2100</v>
      </c>
      <c r="K71" s="153" t="str">
        <f t="shared" si="7"/>
        <v/>
      </c>
      <c r="L71" s="152">
        <v>2100</v>
      </c>
      <c r="M71" s="153" t="str">
        <f t="shared" si="8"/>
        <v/>
      </c>
      <c r="N71" s="152">
        <v>2100</v>
      </c>
      <c r="O71" s="154" t="str">
        <f t="shared" si="9"/>
        <v/>
      </c>
    </row>
    <row r="72" spans="1:15" s="22" customFormat="1" ht="26.45" customHeight="1" x14ac:dyDescent="0.2">
      <c r="A72" s="92" t="s">
        <v>165</v>
      </c>
      <c r="B72" s="93">
        <v>52</v>
      </c>
      <c r="C72" s="131" t="s">
        <v>32</v>
      </c>
      <c r="D72" s="136" t="s">
        <v>124</v>
      </c>
      <c r="E72" s="77" t="s">
        <v>254</v>
      </c>
      <c r="F72" s="125">
        <v>0</v>
      </c>
      <c r="G72" s="151" t="str">
        <f t="shared" si="5"/>
        <v/>
      </c>
      <c r="H72" s="152">
        <v>10</v>
      </c>
      <c r="I72" s="153" t="str">
        <f t="shared" si="6"/>
        <v/>
      </c>
      <c r="J72" s="152">
        <v>5</v>
      </c>
      <c r="K72" s="153" t="str">
        <f t="shared" si="7"/>
        <v/>
      </c>
      <c r="L72" s="152">
        <v>15</v>
      </c>
      <c r="M72" s="153" t="str">
        <f t="shared" si="8"/>
        <v/>
      </c>
      <c r="N72" s="152">
        <v>0</v>
      </c>
      <c r="O72" s="154" t="str">
        <f t="shared" si="9"/>
        <v/>
      </c>
    </row>
    <row r="73" spans="1:15" s="22" customFormat="1" ht="26.45" customHeight="1" x14ac:dyDescent="0.2">
      <c r="A73" s="92" t="s">
        <v>165</v>
      </c>
      <c r="B73" s="93">
        <v>53</v>
      </c>
      <c r="C73" s="131" t="s">
        <v>33</v>
      </c>
      <c r="D73" s="138" t="s">
        <v>125</v>
      </c>
      <c r="E73" s="77" t="s">
        <v>254</v>
      </c>
      <c r="F73" s="125">
        <v>0</v>
      </c>
      <c r="G73" s="151" t="str">
        <f t="shared" si="5"/>
        <v/>
      </c>
      <c r="H73" s="152">
        <v>0</v>
      </c>
      <c r="I73" s="153" t="str">
        <f t="shared" si="6"/>
        <v/>
      </c>
      <c r="J73" s="152">
        <v>0</v>
      </c>
      <c r="K73" s="153" t="str">
        <f t="shared" si="7"/>
        <v/>
      </c>
      <c r="L73" s="152">
        <v>30</v>
      </c>
      <c r="M73" s="153" t="str">
        <f t="shared" si="8"/>
        <v/>
      </c>
      <c r="N73" s="152">
        <v>0</v>
      </c>
      <c r="O73" s="154" t="str">
        <f t="shared" si="9"/>
        <v/>
      </c>
    </row>
    <row r="74" spans="1:15" s="22" customFormat="1" ht="26.45" customHeight="1" x14ac:dyDescent="0.2">
      <c r="A74" s="92" t="s">
        <v>165</v>
      </c>
      <c r="B74" s="93">
        <v>54</v>
      </c>
      <c r="C74" s="131" t="s">
        <v>83</v>
      </c>
      <c r="D74" s="136" t="s">
        <v>126</v>
      </c>
      <c r="E74" s="77" t="s">
        <v>254</v>
      </c>
      <c r="F74" s="125">
        <v>0</v>
      </c>
      <c r="G74" s="151" t="str">
        <f t="shared" si="5"/>
        <v/>
      </c>
      <c r="H74" s="152">
        <v>60</v>
      </c>
      <c r="I74" s="153" t="str">
        <f t="shared" si="6"/>
        <v/>
      </c>
      <c r="J74" s="152">
        <v>0</v>
      </c>
      <c r="K74" s="153" t="str">
        <f t="shared" si="7"/>
        <v/>
      </c>
      <c r="L74" s="152">
        <v>0</v>
      </c>
      <c r="M74" s="153" t="str">
        <f t="shared" si="8"/>
        <v/>
      </c>
      <c r="N74" s="152">
        <v>0</v>
      </c>
      <c r="O74" s="154" t="str">
        <f t="shared" si="9"/>
        <v/>
      </c>
    </row>
    <row r="75" spans="1:15" s="22" customFormat="1" ht="26.45" customHeight="1" x14ac:dyDescent="0.2">
      <c r="A75" s="92" t="s">
        <v>165</v>
      </c>
      <c r="B75" s="96" t="s">
        <v>227</v>
      </c>
      <c r="C75" s="259" t="s">
        <v>34</v>
      </c>
      <c r="D75" s="138" t="s">
        <v>241</v>
      </c>
      <c r="E75" s="274" t="s">
        <v>254</v>
      </c>
      <c r="F75" s="235">
        <v>0</v>
      </c>
      <c r="G75" s="238" t="str">
        <f>IF(OR(F75="",F75=0,F75=" "),"",F75/1000)</f>
        <v/>
      </c>
      <c r="H75" s="245">
        <v>540</v>
      </c>
      <c r="I75" s="159" t="str">
        <f>IF($D$133="","  ","  ")</f>
        <v xml:space="preserve">  </v>
      </c>
      <c r="J75" s="245">
        <v>460</v>
      </c>
      <c r="K75" s="231" t="str">
        <f t="shared" si="7"/>
        <v/>
      </c>
      <c r="L75" s="245">
        <v>460</v>
      </c>
      <c r="M75" s="231" t="str">
        <f t="shared" si="8"/>
        <v/>
      </c>
      <c r="N75" s="245">
        <v>500</v>
      </c>
      <c r="O75" s="234" t="str">
        <f t="shared" si="9"/>
        <v/>
      </c>
    </row>
    <row r="76" spans="1:15" s="22" customFormat="1" ht="26.45" customHeight="1" x14ac:dyDescent="0.2">
      <c r="A76" s="92" t="s">
        <v>165</v>
      </c>
      <c r="B76" s="96" t="s">
        <v>228</v>
      </c>
      <c r="C76" s="259"/>
      <c r="D76" s="138" t="s">
        <v>242</v>
      </c>
      <c r="E76" s="274"/>
      <c r="F76" s="236"/>
      <c r="G76" s="239"/>
      <c r="H76" s="243"/>
      <c r="I76" s="159" t="str">
        <f t="shared" ref="I76:I81" si="10">IF($D$133="","  ","  ")</f>
        <v xml:space="preserve">  </v>
      </c>
      <c r="J76" s="243"/>
      <c r="K76" s="232"/>
      <c r="L76" s="243"/>
      <c r="M76" s="232"/>
      <c r="N76" s="243"/>
      <c r="O76" s="229"/>
    </row>
    <row r="77" spans="1:15" s="22" customFormat="1" ht="26.45" customHeight="1" x14ac:dyDescent="0.2">
      <c r="A77" s="92" t="s">
        <v>165</v>
      </c>
      <c r="B77" s="96" t="s">
        <v>229</v>
      </c>
      <c r="C77" s="259"/>
      <c r="D77" s="138" t="s">
        <v>243</v>
      </c>
      <c r="E77" s="274"/>
      <c r="F77" s="236"/>
      <c r="G77" s="239"/>
      <c r="H77" s="243"/>
      <c r="I77" s="159" t="str">
        <f t="shared" si="10"/>
        <v xml:space="preserve">  </v>
      </c>
      <c r="J77" s="243"/>
      <c r="K77" s="232"/>
      <c r="L77" s="243"/>
      <c r="M77" s="232"/>
      <c r="N77" s="243"/>
      <c r="O77" s="229"/>
    </row>
    <row r="78" spans="1:15" s="22" customFormat="1" ht="26.45" customHeight="1" x14ac:dyDescent="0.2">
      <c r="A78" s="92" t="s">
        <v>165</v>
      </c>
      <c r="B78" s="96" t="s">
        <v>230</v>
      </c>
      <c r="C78" s="259"/>
      <c r="D78" s="138" t="s">
        <v>244</v>
      </c>
      <c r="E78" s="274"/>
      <c r="F78" s="236"/>
      <c r="G78" s="239"/>
      <c r="H78" s="242"/>
      <c r="I78" s="159" t="str">
        <f t="shared" si="10"/>
        <v xml:space="preserve">  </v>
      </c>
      <c r="J78" s="246"/>
      <c r="K78" s="232"/>
      <c r="L78" s="243"/>
      <c r="M78" s="232"/>
      <c r="N78" s="243"/>
      <c r="O78" s="229"/>
    </row>
    <row r="79" spans="1:15" s="22" customFormat="1" ht="26.45" customHeight="1" x14ac:dyDescent="0.2">
      <c r="A79" s="92" t="s">
        <v>165</v>
      </c>
      <c r="B79" s="96" t="s">
        <v>231</v>
      </c>
      <c r="C79" s="259"/>
      <c r="D79" s="138" t="s">
        <v>245</v>
      </c>
      <c r="E79" s="274"/>
      <c r="F79" s="236"/>
      <c r="G79" s="239"/>
      <c r="H79" s="243"/>
      <c r="I79" s="159" t="str">
        <f t="shared" si="10"/>
        <v xml:space="preserve">  </v>
      </c>
      <c r="J79" s="243"/>
      <c r="K79" s="232"/>
      <c r="L79" s="243"/>
      <c r="M79" s="232"/>
      <c r="N79" s="243"/>
      <c r="O79" s="229"/>
    </row>
    <row r="80" spans="1:15" s="22" customFormat="1" ht="26.45" customHeight="1" x14ac:dyDescent="0.2">
      <c r="A80" s="92" t="s">
        <v>165</v>
      </c>
      <c r="B80" s="96" t="s">
        <v>232</v>
      </c>
      <c r="C80" s="259"/>
      <c r="D80" s="138" t="s">
        <v>246</v>
      </c>
      <c r="E80" s="274"/>
      <c r="F80" s="236"/>
      <c r="G80" s="239"/>
      <c r="H80" s="243"/>
      <c r="I80" s="159" t="str">
        <f t="shared" si="10"/>
        <v xml:space="preserve">  </v>
      </c>
      <c r="J80" s="243"/>
      <c r="K80" s="232"/>
      <c r="L80" s="243"/>
      <c r="M80" s="232"/>
      <c r="N80" s="243"/>
      <c r="O80" s="229"/>
    </row>
    <row r="81" spans="1:15" s="22" customFormat="1" ht="26.45" customHeight="1" x14ac:dyDescent="0.2">
      <c r="A81" s="92" t="s">
        <v>165</v>
      </c>
      <c r="B81" s="96" t="s">
        <v>233</v>
      </c>
      <c r="C81" s="259"/>
      <c r="D81" s="138" t="s">
        <v>247</v>
      </c>
      <c r="E81" s="274"/>
      <c r="F81" s="236"/>
      <c r="G81" s="239"/>
      <c r="H81" s="243"/>
      <c r="I81" s="159" t="str">
        <f t="shared" si="10"/>
        <v xml:space="preserve">  </v>
      </c>
      <c r="J81" s="243"/>
      <c r="K81" s="232"/>
      <c r="L81" s="243"/>
      <c r="M81" s="232"/>
      <c r="N81" s="243"/>
      <c r="O81" s="229"/>
    </row>
    <row r="82" spans="1:15" s="22" customFormat="1" ht="34.9" customHeight="1" x14ac:dyDescent="0.2">
      <c r="A82" s="92" t="s">
        <v>165</v>
      </c>
      <c r="B82" s="96" t="s">
        <v>234</v>
      </c>
      <c r="C82" s="259"/>
      <c r="D82" s="138" t="s">
        <v>267</v>
      </c>
      <c r="E82" s="274"/>
      <c r="F82" s="236"/>
      <c r="G82" s="239"/>
      <c r="H82" s="243"/>
      <c r="I82" s="159" t="str">
        <f>IF(OR(F75="",F75=0,F75=" "),"",H75*$G75)</f>
        <v/>
      </c>
      <c r="J82" s="243"/>
      <c r="K82" s="232"/>
      <c r="L82" s="243"/>
      <c r="M82" s="232"/>
      <c r="N82" s="243"/>
      <c r="O82" s="229"/>
    </row>
    <row r="83" spans="1:15" s="22" customFormat="1" ht="26.45" customHeight="1" x14ac:dyDescent="0.2">
      <c r="A83" s="92" t="s">
        <v>165</v>
      </c>
      <c r="B83" s="96" t="s">
        <v>235</v>
      </c>
      <c r="C83" s="259"/>
      <c r="D83" s="138" t="s">
        <v>253</v>
      </c>
      <c r="E83" s="274"/>
      <c r="F83" s="236"/>
      <c r="G83" s="239"/>
      <c r="H83" s="243"/>
      <c r="I83" s="159" t="str">
        <f t="shared" ref="I83:I89" si="11">IF($D$133="","  ","  ")</f>
        <v xml:space="preserve">  </v>
      </c>
      <c r="J83" s="243"/>
      <c r="K83" s="232"/>
      <c r="L83" s="243"/>
      <c r="M83" s="232"/>
      <c r="N83" s="243"/>
      <c r="O83" s="229"/>
    </row>
    <row r="84" spans="1:15" s="22" customFormat="1" ht="26.45" customHeight="1" x14ac:dyDescent="0.2">
      <c r="A84" s="92" t="s">
        <v>165</v>
      </c>
      <c r="B84" s="96" t="s">
        <v>236</v>
      </c>
      <c r="C84" s="259"/>
      <c r="D84" s="138" t="s">
        <v>248</v>
      </c>
      <c r="E84" s="274"/>
      <c r="F84" s="236"/>
      <c r="G84" s="239"/>
      <c r="H84" s="243"/>
      <c r="I84" s="159" t="str">
        <f t="shared" si="11"/>
        <v xml:space="preserve">  </v>
      </c>
      <c r="J84" s="243"/>
      <c r="K84" s="232"/>
      <c r="L84" s="243"/>
      <c r="M84" s="232"/>
      <c r="N84" s="243"/>
      <c r="O84" s="229"/>
    </row>
    <row r="85" spans="1:15" s="22" customFormat="1" ht="26.45" customHeight="1" x14ac:dyDescent="0.2">
      <c r="A85" s="92" t="s">
        <v>165</v>
      </c>
      <c r="B85" s="96" t="s">
        <v>237</v>
      </c>
      <c r="C85" s="259"/>
      <c r="D85" s="138" t="s">
        <v>249</v>
      </c>
      <c r="E85" s="274"/>
      <c r="F85" s="236"/>
      <c r="G85" s="239"/>
      <c r="H85" s="243"/>
      <c r="I85" s="159" t="str">
        <f t="shared" si="11"/>
        <v xml:space="preserve">  </v>
      </c>
      <c r="J85" s="243"/>
      <c r="K85" s="232"/>
      <c r="L85" s="243"/>
      <c r="M85" s="232"/>
      <c r="N85" s="243"/>
      <c r="O85" s="229"/>
    </row>
    <row r="86" spans="1:15" s="22" customFormat="1" ht="26.45" customHeight="1" x14ac:dyDescent="0.2">
      <c r="A86" s="92" t="s">
        <v>165</v>
      </c>
      <c r="B86" s="96" t="s">
        <v>238</v>
      </c>
      <c r="C86" s="259"/>
      <c r="D86" s="138" t="s">
        <v>250</v>
      </c>
      <c r="E86" s="274"/>
      <c r="F86" s="236"/>
      <c r="G86" s="239"/>
      <c r="H86" s="243"/>
      <c r="I86" s="159" t="str">
        <f t="shared" si="11"/>
        <v xml:space="preserve">  </v>
      </c>
      <c r="J86" s="243"/>
      <c r="K86" s="232"/>
      <c r="L86" s="243"/>
      <c r="M86" s="232"/>
      <c r="N86" s="243"/>
      <c r="O86" s="229"/>
    </row>
    <row r="87" spans="1:15" s="22" customFormat="1" ht="26.45" customHeight="1" x14ac:dyDescent="0.2">
      <c r="A87" s="92" t="s">
        <v>165</v>
      </c>
      <c r="B87" s="96" t="s">
        <v>239</v>
      </c>
      <c r="C87" s="259"/>
      <c r="D87" s="138" t="s">
        <v>251</v>
      </c>
      <c r="E87" s="274"/>
      <c r="F87" s="236"/>
      <c r="G87" s="239"/>
      <c r="H87" s="243"/>
      <c r="I87" s="159" t="str">
        <f t="shared" si="11"/>
        <v xml:space="preserve">  </v>
      </c>
      <c r="J87" s="243"/>
      <c r="K87" s="232"/>
      <c r="L87" s="243"/>
      <c r="M87" s="232"/>
      <c r="N87" s="243"/>
      <c r="O87" s="229"/>
    </row>
    <row r="88" spans="1:15" s="22" customFormat="1" ht="26.45" customHeight="1" x14ac:dyDescent="0.2">
      <c r="A88" s="92" t="s">
        <v>165</v>
      </c>
      <c r="B88" s="96" t="s">
        <v>240</v>
      </c>
      <c r="C88" s="259"/>
      <c r="D88" s="138" t="s">
        <v>252</v>
      </c>
      <c r="E88" s="274"/>
      <c r="F88" s="237"/>
      <c r="G88" s="240"/>
      <c r="H88" s="244"/>
      <c r="I88" s="159" t="str">
        <f t="shared" si="11"/>
        <v xml:space="preserve">  </v>
      </c>
      <c r="J88" s="244"/>
      <c r="K88" s="233"/>
      <c r="L88" s="244"/>
      <c r="M88" s="233"/>
      <c r="N88" s="244"/>
      <c r="O88" s="230"/>
    </row>
    <row r="89" spans="1:15" s="22" customFormat="1" ht="26.45" customHeight="1" x14ac:dyDescent="0.2">
      <c r="A89" s="92" t="s">
        <v>165</v>
      </c>
      <c r="B89" s="96" t="s">
        <v>223</v>
      </c>
      <c r="C89" s="259" t="s">
        <v>35</v>
      </c>
      <c r="D89" s="136" t="s">
        <v>128</v>
      </c>
      <c r="E89" s="274" t="s">
        <v>254</v>
      </c>
      <c r="F89" s="235">
        <v>0</v>
      </c>
      <c r="G89" s="238" t="str">
        <f>IF(OR(F89="",F89=0,F89=" "),"",F89/1000)</f>
        <v/>
      </c>
      <c r="H89" s="253">
        <v>100</v>
      </c>
      <c r="I89" s="160" t="str">
        <f t="shared" si="11"/>
        <v xml:space="preserve">  </v>
      </c>
      <c r="J89" s="253">
        <v>100</v>
      </c>
      <c r="K89" s="247" t="str">
        <f>IF(OR(F89="",F89=0,),"",J89*$G89)</f>
        <v/>
      </c>
      <c r="L89" s="253">
        <v>100</v>
      </c>
      <c r="M89" s="247" t="str">
        <f>IF(OR(F89="",F89=0,),"",L89*$G89)</f>
        <v/>
      </c>
      <c r="N89" s="253">
        <v>100</v>
      </c>
      <c r="O89" s="250" t="str">
        <f>IF(OR(F89="",F89=0,),"",N89*$G89)</f>
        <v/>
      </c>
    </row>
    <row r="90" spans="1:15" s="22" customFormat="1" ht="26.45" customHeight="1" x14ac:dyDescent="0.2">
      <c r="A90" s="92" t="s">
        <v>165</v>
      </c>
      <c r="B90" s="96" t="s">
        <v>224</v>
      </c>
      <c r="C90" s="259"/>
      <c r="D90" s="137" t="s">
        <v>127</v>
      </c>
      <c r="E90" s="274"/>
      <c r="F90" s="236"/>
      <c r="G90" s="239"/>
      <c r="H90" s="254"/>
      <c r="I90" s="161" t="str">
        <f>IF(OR(F89="",F89=0, F89=" "),"",H89*$G89)</f>
        <v/>
      </c>
      <c r="J90" s="254"/>
      <c r="K90" s="248"/>
      <c r="L90" s="254"/>
      <c r="M90" s="248"/>
      <c r="N90" s="254"/>
      <c r="O90" s="251"/>
    </row>
    <row r="91" spans="1:15" s="22" customFormat="1" ht="26.45" customHeight="1" x14ac:dyDescent="0.2">
      <c r="A91" s="92" t="s">
        <v>165</v>
      </c>
      <c r="B91" s="96" t="s">
        <v>225</v>
      </c>
      <c r="C91" s="259"/>
      <c r="D91" s="136" t="s">
        <v>129</v>
      </c>
      <c r="E91" s="274"/>
      <c r="F91" s="237"/>
      <c r="G91" s="240"/>
      <c r="H91" s="255"/>
      <c r="I91" s="162" t="str">
        <f>IF($D$133="","  ","  ")</f>
        <v xml:space="preserve">  </v>
      </c>
      <c r="J91" s="255"/>
      <c r="K91" s="249"/>
      <c r="L91" s="255"/>
      <c r="M91" s="249"/>
      <c r="N91" s="255"/>
      <c r="O91" s="252"/>
    </row>
    <row r="92" spans="1:15" s="22" customFormat="1" ht="26.45" customHeight="1" x14ac:dyDescent="0.2">
      <c r="A92" s="92" t="s">
        <v>165</v>
      </c>
      <c r="B92" s="93">
        <v>57</v>
      </c>
      <c r="C92" s="131" t="s">
        <v>36</v>
      </c>
      <c r="D92" s="138" t="s">
        <v>268</v>
      </c>
      <c r="E92" s="77" t="s">
        <v>254</v>
      </c>
      <c r="F92" s="125">
        <v>0</v>
      </c>
      <c r="G92" s="151" t="str">
        <f>IF(OR(F92="",F92=0,F92=" "),"",F92/1000)</f>
        <v/>
      </c>
      <c r="H92" s="152">
        <v>675</v>
      </c>
      <c r="I92" s="153" t="str">
        <f>IF(OR(F92="",F92=0, F92=" "),"",H92*$G92)</f>
        <v/>
      </c>
      <c r="J92" s="152">
        <v>775</v>
      </c>
      <c r="K92" s="153" t="str">
        <f>IF(OR(F92="",F92=0,),"",J92*$G92)</f>
        <v/>
      </c>
      <c r="L92" s="152">
        <v>525</v>
      </c>
      <c r="M92" s="153" t="str">
        <f>IF(OR(F92="",F92=0,),"",L92*$G92)</f>
        <v/>
      </c>
      <c r="N92" s="152">
        <v>900</v>
      </c>
      <c r="O92" s="154" t="str">
        <f>IF(OR(F92="",F92=0,),"",N92*$G92)</f>
        <v/>
      </c>
    </row>
    <row r="93" spans="1:15" s="22" customFormat="1" ht="26.45" customHeight="1" x14ac:dyDescent="0.2">
      <c r="A93" s="92" t="s">
        <v>165</v>
      </c>
      <c r="B93" s="93">
        <v>58</v>
      </c>
      <c r="C93" s="132" t="s">
        <v>84</v>
      </c>
      <c r="D93" s="139" t="s">
        <v>130</v>
      </c>
      <c r="E93" s="77" t="s">
        <v>254</v>
      </c>
      <c r="F93" s="125">
        <v>0</v>
      </c>
      <c r="G93" s="151" t="str">
        <f t="shared" ref="G93:G121" si="12">IF(OR(F93="",F93=0,F93=" "),"",F93/1000)</f>
        <v/>
      </c>
      <c r="H93" s="152">
        <v>0</v>
      </c>
      <c r="I93" s="153" t="str">
        <f t="shared" ref="I93:I121" si="13">IF(OR(F93="",F93=0, F93=" "),"",H93*$G93)</f>
        <v/>
      </c>
      <c r="J93" s="152">
        <v>0</v>
      </c>
      <c r="K93" s="153" t="str">
        <f t="shared" ref="K93:K122" si="14">IF(OR(F93="",F93=0,),"",J93*$G93)</f>
        <v/>
      </c>
      <c r="L93" s="152">
        <v>0</v>
      </c>
      <c r="M93" s="153" t="str">
        <f t="shared" ref="M93:M122" si="15">IF(OR(F93="",F93=0,),"",L93*$G93)</f>
        <v/>
      </c>
      <c r="N93" s="152">
        <v>2.5</v>
      </c>
      <c r="O93" s="154" t="str">
        <f t="shared" ref="O93:O122" si="16">IF(OR(F93="",F93=0,),"",N93*$G93)</f>
        <v/>
      </c>
    </row>
    <row r="94" spans="1:15" s="22" customFormat="1" ht="26.45" customHeight="1" x14ac:dyDescent="0.2">
      <c r="A94" s="92" t="s">
        <v>165</v>
      </c>
      <c r="B94" s="93">
        <v>59</v>
      </c>
      <c r="C94" s="131" t="s">
        <v>37</v>
      </c>
      <c r="D94" s="138" t="s">
        <v>131</v>
      </c>
      <c r="E94" s="77" t="s">
        <v>254</v>
      </c>
      <c r="F94" s="125">
        <v>0</v>
      </c>
      <c r="G94" s="151" t="str">
        <f t="shared" si="12"/>
        <v/>
      </c>
      <c r="H94" s="152">
        <v>0</v>
      </c>
      <c r="I94" s="153" t="str">
        <f t="shared" si="13"/>
        <v/>
      </c>
      <c r="J94" s="152">
        <v>88</v>
      </c>
      <c r="K94" s="153" t="str">
        <f t="shared" si="14"/>
        <v/>
      </c>
      <c r="L94" s="152">
        <v>275</v>
      </c>
      <c r="M94" s="153" t="str">
        <f t="shared" si="15"/>
        <v/>
      </c>
      <c r="N94" s="152">
        <v>253</v>
      </c>
      <c r="O94" s="154" t="str">
        <f t="shared" si="16"/>
        <v/>
      </c>
    </row>
    <row r="95" spans="1:15" s="22" customFormat="1" ht="26.45" customHeight="1" x14ac:dyDescent="0.2">
      <c r="A95" s="92" t="s">
        <v>165</v>
      </c>
      <c r="B95" s="93">
        <v>60</v>
      </c>
      <c r="C95" s="131" t="s">
        <v>38</v>
      </c>
      <c r="D95" s="138" t="s">
        <v>261</v>
      </c>
      <c r="E95" s="77" t="s">
        <v>254</v>
      </c>
      <c r="F95" s="125">
        <v>0</v>
      </c>
      <c r="G95" s="151" t="str">
        <f t="shared" si="12"/>
        <v/>
      </c>
      <c r="H95" s="152">
        <v>0</v>
      </c>
      <c r="I95" s="153" t="str">
        <f t="shared" si="13"/>
        <v/>
      </c>
      <c r="J95" s="152">
        <v>20</v>
      </c>
      <c r="K95" s="153" t="str">
        <f t="shared" si="14"/>
        <v/>
      </c>
      <c r="L95" s="152">
        <v>0</v>
      </c>
      <c r="M95" s="153" t="str">
        <f t="shared" si="15"/>
        <v/>
      </c>
      <c r="N95" s="152">
        <v>20</v>
      </c>
      <c r="O95" s="154" t="str">
        <f t="shared" si="16"/>
        <v/>
      </c>
    </row>
    <row r="96" spans="1:15" s="22" customFormat="1" ht="26.45" customHeight="1" x14ac:dyDescent="0.2">
      <c r="A96" s="92" t="s">
        <v>165</v>
      </c>
      <c r="B96" s="93">
        <v>61</v>
      </c>
      <c r="C96" s="131" t="s">
        <v>39</v>
      </c>
      <c r="D96" s="138" t="s">
        <v>177</v>
      </c>
      <c r="E96" s="77" t="s">
        <v>254</v>
      </c>
      <c r="F96" s="125">
        <v>0</v>
      </c>
      <c r="G96" s="151" t="str">
        <f t="shared" si="12"/>
        <v/>
      </c>
      <c r="H96" s="152">
        <v>120</v>
      </c>
      <c r="I96" s="153" t="str">
        <f t="shared" si="13"/>
        <v/>
      </c>
      <c r="J96" s="152">
        <v>0</v>
      </c>
      <c r="K96" s="153" t="str">
        <f t="shared" si="14"/>
        <v/>
      </c>
      <c r="L96" s="152">
        <v>120</v>
      </c>
      <c r="M96" s="153" t="str">
        <f t="shared" si="15"/>
        <v/>
      </c>
      <c r="N96" s="152">
        <v>0</v>
      </c>
      <c r="O96" s="154" t="str">
        <f t="shared" si="16"/>
        <v/>
      </c>
    </row>
    <row r="97" spans="1:15" s="22" customFormat="1" ht="26.45" customHeight="1" x14ac:dyDescent="0.2">
      <c r="A97" s="92" t="s">
        <v>165</v>
      </c>
      <c r="B97" s="93">
        <v>62</v>
      </c>
      <c r="C97" s="131" t="s">
        <v>40</v>
      </c>
      <c r="D97" s="138" t="s">
        <v>178</v>
      </c>
      <c r="E97" s="77" t="s">
        <v>254</v>
      </c>
      <c r="F97" s="125">
        <v>0</v>
      </c>
      <c r="G97" s="151" t="str">
        <f t="shared" si="12"/>
        <v/>
      </c>
      <c r="H97" s="152">
        <v>120</v>
      </c>
      <c r="I97" s="153" t="str">
        <f t="shared" si="13"/>
        <v/>
      </c>
      <c r="J97" s="152">
        <v>0</v>
      </c>
      <c r="K97" s="153" t="str">
        <f t="shared" si="14"/>
        <v/>
      </c>
      <c r="L97" s="152">
        <v>0</v>
      </c>
      <c r="M97" s="153" t="str">
        <f t="shared" si="15"/>
        <v/>
      </c>
      <c r="N97" s="152">
        <v>0</v>
      </c>
      <c r="O97" s="154" t="str">
        <f t="shared" si="16"/>
        <v/>
      </c>
    </row>
    <row r="98" spans="1:15" s="22" customFormat="1" ht="26.45" customHeight="1" x14ac:dyDescent="0.2">
      <c r="A98" s="92" t="s">
        <v>165</v>
      </c>
      <c r="B98" s="93">
        <v>63</v>
      </c>
      <c r="C98" s="131" t="s">
        <v>41</v>
      </c>
      <c r="D98" s="138" t="s">
        <v>132</v>
      </c>
      <c r="E98" s="77" t="s">
        <v>255</v>
      </c>
      <c r="F98" s="125">
        <v>0</v>
      </c>
      <c r="G98" s="151" t="str">
        <f t="shared" si="12"/>
        <v/>
      </c>
      <c r="H98" s="152">
        <v>200</v>
      </c>
      <c r="I98" s="153" t="str">
        <f t="shared" si="13"/>
        <v/>
      </c>
      <c r="J98" s="152">
        <v>70</v>
      </c>
      <c r="K98" s="153" t="str">
        <f t="shared" si="14"/>
        <v/>
      </c>
      <c r="L98" s="152">
        <v>110</v>
      </c>
      <c r="M98" s="153" t="str">
        <f t="shared" si="15"/>
        <v/>
      </c>
      <c r="N98" s="152">
        <v>250</v>
      </c>
      <c r="O98" s="154" t="str">
        <f t="shared" si="16"/>
        <v/>
      </c>
    </row>
    <row r="99" spans="1:15" s="22" customFormat="1" ht="26.45" customHeight="1" x14ac:dyDescent="0.2">
      <c r="A99" s="92" t="s">
        <v>165</v>
      </c>
      <c r="B99" s="93">
        <v>64</v>
      </c>
      <c r="C99" s="131" t="s">
        <v>42</v>
      </c>
      <c r="D99" s="138" t="s">
        <v>179</v>
      </c>
      <c r="E99" s="77" t="s">
        <v>254</v>
      </c>
      <c r="F99" s="125">
        <v>0</v>
      </c>
      <c r="G99" s="151" t="str">
        <f t="shared" si="12"/>
        <v/>
      </c>
      <c r="H99" s="152">
        <v>250</v>
      </c>
      <c r="I99" s="153" t="str">
        <f t="shared" si="13"/>
        <v/>
      </c>
      <c r="J99" s="152">
        <v>250</v>
      </c>
      <c r="K99" s="153" t="str">
        <f t="shared" si="14"/>
        <v/>
      </c>
      <c r="L99" s="152">
        <v>250</v>
      </c>
      <c r="M99" s="153" t="str">
        <f t="shared" si="15"/>
        <v/>
      </c>
      <c r="N99" s="152">
        <v>250</v>
      </c>
      <c r="O99" s="154" t="str">
        <f t="shared" si="16"/>
        <v/>
      </c>
    </row>
    <row r="100" spans="1:15" s="22" customFormat="1" ht="26.45" customHeight="1" x14ac:dyDescent="0.2">
      <c r="A100" s="92" t="s">
        <v>165</v>
      </c>
      <c r="B100" s="93">
        <v>65</v>
      </c>
      <c r="C100" s="131" t="s">
        <v>85</v>
      </c>
      <c r="D100" s="136" t="s">
        <v>206</v>
      </c>
      <c r="E100" s="77" t="s">
        <v>254</v>
      </c>
      <c r="F100" s="125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120</v>
      </c>
      <c r="O100" s="154" t="str">
        <f t="shared" si="16"/>
        <v/>
      </c>
    </row>
    <row r="101" spans="1:15" s="22" customFormat="1" ht="26.45" customHeight="1" x14ac:dyDescent="0.2">
      <c r="A101" s="92" t="s">
        <v>165</v>
      </c>
      <c r="B101" s="93">
        <v>66</v>
      </c>
      <c r="C101" s="131" t="s">
        <v>43</v>
      </c>
      <c r="D101" s="138" t="s">
        <v>133</v>
      </c>
      <c r="E101" s="77" t="s">
        <v>254</v>
      </c>
      <c r="F101" s="125">
        <v>0</v>
      </c>
      <c r="G101" s="151" t="str">
        <f t="shared" si="12"/>
        <v/>
      </c>
      <c r="H101" s="152">
        <v>66</v>
      </c>
      <c r="I101" s="153" t="str">
        <f t="shared" si="13"/>
        <v/>
      </c>
      <c r="J101" s="152">
        <v>247</v>
      </c>
      <c r="K101" s="153" t="str">
        <f t="shared" si="14"/>
        <v/>
      </c>
      <c r="L101" s="152">
        <v>90</v>
      </c>
      <c r="M101" s="153" t="str">
        <f t="shared" si="15"/>
        <v/>
      </c>
      <c r="N101" s="152">
        <v>66</v>
      </c>
      <c r="O101" s="154" t="str">
        <f t="shared" si="16"/>
        <v/>
      </c>
    </row>
    <row r="102" spans="1:15" s="22" customFormat="1" ht="26.45" customHeight="1" x14ac:dyDescent="0.2">
      <c r="A102" s="92" t="s">
        <v>165</v>
      </c>
      <c r="B102" s="93">
        <v>67</v>
      </c>
      <c r="C102" s="131" t="s">
        <v>44</v>
      </c>
      <c r="D102" s="136" t="s">
        <v>134</v>
      </c>
      <c r="E102" s="77" t="s">
        <v>254</v>
      </c>
      <c r="F102" s="125">
        <v>0</v>
      </c>
      <c r="G102" s="151" t="str">
        <f t="shared" si="12"/>
        <v/>
      </c>
      <c r="H102" s="152">
        <v>650</v>
      </c>
      <c r="I102" s="153" t="str">
        <f t="shared" si="13"/>
        <v/>
      </c>
      <c r="J102" s="152">
        <v>540</v>
      </c>
      <c r="K102" s="153" t="str">
        <f t="shared" si="14"/>
        <v/>
      </c>
      <c r="L102" s="152">
        <v>360</v>
      </c>
      <c r="M102" s="153" t="str">
        <f t="shared" si="15"/>
        <v/>
      </c>
      <c r="N102" s="152">
        <v>350</v>
      </c>
      <c r="O102" s="154" t="str">
        <f t="shared" si="16"/>
        <v/>
      </c>
    </row>
    <row r="103" spans="1:15" s="22" customFormat="1" ht="26.45" customHeight="1" x14ac:dyDescent="0.2">
      <c r="A103" s="92" t="s">
        <v>165</v>
      </c>
      <c r="B103" s="93">
        <v>68</v>
      </c>
      <c r="C103" s="131" t="s">
        <v>45</v>
      </c>
      <c r="D103" s="138" t="s">
        <v>135</v>
      </c>
      <c r="E103" s="77" t="s">
        <v>254</v>
      </c>
      <c r="F103" s="125">
        <v>0</v>
      </c>
      <c r="G103" s="151" t="str">
        <f t="shared" si="12"/>
        <v/>
      </c>
      <c r="H103" s="152">
        <v>0</v>
      </c>
      <c r="I103" s="153" t="str">
        <f t="shared" si="13"/>
        <v/>
      </c>
      <c r="J103" s="152">
        <v>0</v>
      </c>
      <c r="K103" s="153" t="str">
        <f t="shared" si="14"/>
        <v/>
      </c>
      <c r="L103" s="152">
        <v>0</v>
      </c>
      <c r="M103" s="153" t="str">
        <f t="shared" si="15"/>
        <v/>
      </c>
      <c r="N103" s="152">
        <v>20</v>
      </c>
      <c r="O103" s="154" t="str">
        <f t="shared" si="16"/>
        <v/>
      </c>
    </row>
    <row r="104" spans="1:15" s="22" customFormat="1" ht="26.45" customHeight="1" x14ac:dyDescent="0.2">
      <c r="A104" s="92" t="s">
        <v>165</v>
      </c>
      <c r="B104" s="93">
        <v>69</v>
      </c>
      <c r="C104" s="131" t="s">
        <v>46</v>
      </c>
      <c r="D104" s="136" t="s">
        <v>136</v>
      </c>
      <c r="E104" s="77" t="s">
        <v>254</v>
      </c>
      <c r="F104" s="125">
        <v>0</v>
      </c>
      <c r="G104" s="151" t="str">
        <f t="shared" si="12"/>
        <v/>
      </c>
      <c r="H104" s="152">
        <v>320</v>
      </c>
      <c r="I104" s="153" t="str">
        <f t="shared" si="13"/>
        <v/>
      </c>
      <c r="J104" s="152">
        <v>360</v>
      </c>
      <c r="K104" s="153" t="str">
        <f t="shared" si="14"/>
        <v/>
      </c>
      <c r="L104" s="152">
        <v>300</v>
      </c>
      <c r="M104" s="153" t="str">
        <f t="shared" si="15"/>
        <v/>
      </c>
      <c r="N104" s="152">
        <v>340</v>
      </c>
      <c r="O104" s="154" t="str">
        <f t="shared" si="16"/>
        <v/>
      </c>
    </row>
    <row r="105" spans="1:15" s="22" customFormat="1" ht="26.45" customHeight="1" x14ac:dyDescent="0.2">
      <c r="A105" s="92" t="s">
        <v>165</v>
      </c>
      <c r="B105" s="93">
        <v>70</v>
      </c>
      <c r="C105" s="131" t="s">
        <v>86</v>
      </c>
      <c r="D105" s="138" t="s">
        <v>182</v>
      </c>
      <c r="E105" s="77" t="s">
        <v>254</v>
      </c>
      <c r="F105" s="125">
        <v>0</v>
      </c>
      <c r="G105" s="151" t="str">
        <f t="shared" si="12"/>
        <v/>
      </c>
      <c r="H105" s="152">
        <v>0</v>
      </c>
      <c r="I105" s="153" t="str">
        <f t="shared" si="13"/>
        <v/>
      </c>
      <c r="J105" s="152">
        <v>0</v>
      </c>
      <c r="K105" s="153" t="str">
        <f t="shared" si="14"/>
        <v/>
      </c>
      <c r="L105" s="152">
        <v>100</v>
      </c>
      <c r="M105" s="153" t="str">
        <f t="shared" si="15"/>
        <v/>
      </c>
      <c r="N105" s="152">
        <v>0</v>
      </c>
      <c r="O105" s="154" t="str">
        <f t="shared" si="16"/>
        <v/>
      </c>
    </row>
    <row r="106" spans="1:15" s="22" customFormat="1" ht="26.45" customHeight="1" x14ac:dyDescent="0.2">
      <c r="A106" s="92" t="s">
        <v>165</v>
      </c>
      <c r="B106" s="93">
        <v>71</v>
      </c>
      <c r="C106" s="131" t="s">
        <v>271</v>
      </c>
      <c r="D106" s="136" t="s">
        <v>271</v>
      </c>
      <c r="E106" s="77" t="s">
        <v>254</v>
      </c>
      <c r="F106" s="125">
        <v>0</v>
      </c>
      <c r="G106" s="151" t="str">
        <f t="shared" si="12"/>
        <v/>
      </c>
      <c r="H106" s="152">
        <v>40</v>
      </c>
      <c r="I106" s="153" t="str">
        <f t="shared" si="13"/>
        <v/>
      </c>
      <c r="J106" s="152">
        <v>40</v>
      </c>
      <c r="K106" s="153" t="str">
        <f t="shared" si="14"/>
        <v/>
      </c>
      <c r="L106" s="152">
        <v>40</v>
      </c>
      <c r="M106" s="153" t="str">
        <f t="shared" si="15"/>
        <v/>
      </c>
      <c r="N106" s="152">
        <v>40</v>
      </c>
      <c r="O106" s="154" t="str">
        <f t="shared" si="16"/>
        <v/>
      </c>
    </row>
    <row r="107" spans="1:15" s="22" customFormat="1" ht="26.45" customHeight="1" x14ac:dyDescent="0.2">
      <c r="A107" s="92" t="s">
        <v>165</v>
      </c>
      <c r="B107" s="93">
        <v>72</v>
      </c>
      <c r="C107" s="131" t="s">
        <v>272</v>
      </c>
      <c r="D107" s="136" t="s">
        <v>272</v>
      </c>
      <c r="E107" s="77" t="s">
        <v>254</v>
      </c>
      <c r="F107" s="125">
        <v>0</v>
      </c>
      <c r="G107" s="151" t="str">
        <f t="shared" si="12"/>
        <v/>
      </c>
      <c r="H107" s="152">
        <v>50</v>
      </c>
      <c r="I107" s="153" t="str">
        <f t="shared" si="13"/>
        <v/>
      </c>
      <c r="J107" s="152">
        <v>50</v>
      </c>
      <c r="K107" s="153" t="str">
        <f t="shared" si="14"/>
        <v/>
      </c>
      <c r="L107" s="152">
        <v>50</v>
      </c>
      <c r="M107" s="153" t="str">
        <f t="shared" si="15"/>
        <v/>
      </c>
      <c r="N107" s="152">
        <v>50</v>
      </c>
      <c r="O107" s="154" t="str">
        <f t="shared" si="16"/>
        <v/>
      </c>
    </row>
    <row r="108" spans="1:15" s="22" customFormat="1" ht="26.45" customHeight="1" x14ac:dyDescent="0.2">
      <c r="A108" s="92" t="s">
        <v>165</v>
      </c>
      <c r="B108" s="93">
        <v>73</v>
      </c>
      <c r="C108" s="131" t="s">
        <v>48</v>
      </c>
      <c r="D108" s="138" t="s">
        <v>137</v>
      </c>
      <c r="E108" s="77" t="s">
        <v>254</v>
      </c>
      <c r="F108" s="125">
        <v>0</v>
      </c>
      <c r="G108" s="151" t="str">
        <f t="shared" si="12"/>
        <v/>
      </c>
      <c r="H108" s="152">
        <v>15</v>
      </c>
      <c r="I108" s="153" t="str">
        <f t="shared" si="13"/>
        <v/>
      </c>
      <c r="J108" s="152">
        <v>10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15</v>
      </c>
      <c r="O108" s="154" t="str">
        <f t="shared" si="16"/>
        <v/>
      </c>
    </row>
    <row r="109" spans="1:15" s="22" customFormat="1" ht="26.45" customHeight="1" x14ac:dyDescent="0.2">
      <c r="A109" s="92" t="s">
        <v>165</v>
      </c>
      <c r="B109" s="93">
        <v>74</v>
      </c>
      <c r="C109" s="132" t="s">
        <v>49</v>
      </c>
      <c r="D109" s="139" t="s">
        <v>207</v>
      </c>
      <c r="E109" s="77" t="s">
        <v>254</v>
      </c>
      <c r="F109" s="125">
        <v>0</v>
      </c>
      <c r="G109" s="151" t="str">
        <f t="shared" si="12"/>
        <v/>
      </c>
      <c r="H109" s="152">
        <v>0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150</v>
      </c>
      <c r="M109" s="153" t="str">
        <f t="shared" si="15"/>
        <v/>
      </c>
      <c r="N109" s="152">
        <v>0</v>
      </c>
      <c r="O109" s="154" t="str">
        <f t="shared" si="16"/>
        <v/>
      </c>
    </row>
    <row r="110" spans="1:15" s="22" customFormat="1" ht="26.45" customHeight="1" x14ac:dyDescent="0.2">
      <c r="A110" s="92" t="s">
        <v>165</v>
      </c>
      <c r="B110" s="93">
        <v>75</v>
      </c>
      <c r="C110" s="131" t="s">
        <v>87</v>
      </c>
      <c r="D110" s="138" t="s">
        <v>198</v>
      </c>
      <c r="E110" s="77" t="s">
        <v>260</v>
      </c>
      <c r="F110" s="125">
        <v>0</v>
      </c>
      <c r="G110" s="151" t="str">
        <f t="shared" si="12"/>
        <v/>
      </c>
      <c r="H110" s="152">
        <v>0</v>
      </c>
      <c r="I110" s="153" t="str">
        <f t="shared" si="13"/>
        <v/>
      </c>
      <c r="J110" s="152">
        <v>260</v>
      </c>
      <c r="K110" s="153" t="str">
        <f t="shared" si="14"/>
        <v/>
      </c>
      <c r="L110" s="152">
        <v>0</v>
      </c>
      <c r="M110" s="153" t="str">
        <f t="shared" si="15"/>
        <v/>
      </c>
      <c r="N110" s="152">
        <v>180</v>
      </c>
      <c r="O110" s="154" t="str">
        <f t="shared" si="16"/>
        <v/>
      </c>
    </row>
    <row r="111" spans="1:15" s="22" customFormat="1" ht="26.45" customHeight="1" x14ac:dyDescent="0.2">
      <c r="A111" s="92" t="s">
        <v>165</v>
      </c>
      <c r="B111" s="93">
        <v>76</v>
      </c>
      <c r="C111" s="131" t="s">
        <v>88</v>
      </c>
      <c r="D111" s="139" t="s">
        <v>208</v>
      </c>
      <c r="E111" s="77" t="s">
        <v>260</v>
      </c>
      <c r="F111" s="125">
        <v>0</v>
      </c>
      <c r="G111" s="151" t="str">
        <f t="shared" si="12"/>
        <v/>
      </c>
      <c r="H111" s="152">
        <v>0</v>
      </c>
      <c r="I111" s="153" t="str">
        <f t="shared" si="13"/>
        <v/>
      </c>
      <c r="J111" s="152">
        <v>0</v>
      </c>
      <c r="K111" s="153" t="str">
        <f t="shared" si="14"/>
        <v/>
      </c>
      <c r="L111" s="152">
        <v>0</v>
      </c>
      <c r="M111" s="153" t="str">
        <f t="shared" si="15"/>
        <v/>
      </c>
      <c r="N111" s="152">
        <v>150</v>
      </c>
      <c r="O111" s="154" t="str">
        <f t="shared" si="16"/>
        <v/>
      </c>
    </row>
    <row r="112" spans="1:15" s="22" customFormat="1" ht="26.45" customHeight="1" x14ac:dyDescent="0.2">
      <c r="A112" s="92" t="s">
        <v>165</v>
      </c>
      <c r="B112" s="93">
        <v>77</v>
      </c>
      <c r="C112" s="131" t="s">
        <v>50</v>
      </c>
      <c r="D112" s="138" t="s">
        <v>138</v>
      </c>
      <c r="E112" s="77" t="s">
        <v>254</v>
      </c>
      <c r="F112" s="125">
        <v>0</v>
      </c>
      <c r="G112" s="151" t="str">
        <f t="shared" si="12"/>
        <v/>
      </c>
      <c r="H112" s="152">
        <v>60</v>
      </c>
      <c r="I112" s="153" t="str">
        <f t="shared" si="13"/>
        <v/>
      </c>
      <c r="J112" s="152">
        <v>15</v>
      </c>
      <c r="K112" s="153" t="str">
        <f t="shared" si="14"/>
        <v/>
      </c>
      <c r="L112" s="152">
        <v>120</v>
      </c>
      <c r="M112" s="153" t="str">
        <f t="shared" si="15"/>
        <v/>
      </c>
      <c r="N112" s="152">
        <v>110</v>
      </c>
      <c r="O112" s="154" t="str">
        <f t="shared" si="16"/>
        <v/>
      </c>
    </row>
    <row r="113" spans="1:15" s="22" customFormat="1" ht="26.45" customHeight="1" x14ac:dyDescent="0.2">
      <c r="A113" s="92" t="s">
        <v>165</v>
      </c>
      <c r="B113" s="93">
        <v>78</v>
      </c>
      <c r="C113" s="131" t="s">
        <v>51</v>
      </c>
      <c r="D113" s="138" t="s">
        <v>205</v>
      </c>
      <c r="E113" s="77" t="s">
        <v>254</v>
      </c>
      <c r="F113" s="125">
        <v>0</v>
      </c>
      <c r="G113" s="151" t="str">
        <f t="shared" si="12"/>
        <v/>
      </c>
      <c r="H113" s="152">
        <v>0</v>
      </c>
      <c r="I113" s="153" t="str">
        <f t="shared" si="13"/>
        <v/>
      </c>
      <c r="J113" s="152">
        <v>150</v>
      </c>
      <c r="K113" s="153" t="str">
        <f t="shared" si="14"/>
        <v/>
      </c>
      <c r="L113" s="152">
        <v>0</v>
      </c>
      <c r="M113" s="153" t="str">
        <f t="shared" si="15"/>
        <v/>
      </c>
      <c r="N113" s="152">
        <v>0</v>
      </c>
      <c r="O113" s="154" t="str">
        <f t="shared" si="16"/>
        <v/>
      </c>
    </row>
    <row r="114" spans="1:15" s="22" customFormat="1" ht="26.45" customHeight="1" x14ac:dyDescent="0.2">
      <c r="A114" s="92" t="s">
        <v>165</v>
      </c>
      <c r="B114" s="93">
        <v>79</v>
      </c>
      <c r="C114" s="131" t="s">
        <v>52</v>
      </c>
      <c r="D114" s="136" t="s">
        <v>139</v>
      </c>
      <c r="E114" s="77" t="s">
        <v>254</v>
      </c>
      <c r="F114" s="125">
        <v>0</v>
      </c>
      <c r="G114" s="151" t="str">
        <f t="shared" si="12"/>
        <v/>
      </c>
      <c r="H114" s="152">
        <v>182</v>
      </c>
      <c r="I114" s="153" t="str">
        <f t="shared" si="13"/>
        <v/>
      </c>
      <c r="J114" s="152">
        <v>182</v>
      </c>
      <c r="K114" s="153" t="str">
        <f t="shared" si="14"/>
        <v/>
      </c>
      <c r="L114" s="152">
        <v>182</v>
      </c>
      <c r="M114" s="153" t="str">
        <f t="shared" si="15"/>
        <v/>
      </c>
      <c r="N114" s="152">
        <v>182</v>
      </c>
      <c r="O114" s="154" t="str">
        <f t="shared" si="16"/>
        <v/>
      </c>
    </row>
    <row r="115" spans="1:15" s="22" customFormat="1" ht="26.45" customHeight="1" x14ac:dyDescent="0.2">
      <c r="A115" s="92" t="s">
        <v>165</v>
      </c>
      <c r="B115" s="93">
        <v>80</v>
      </c>
      <c r="C115" s="131" t="s">
        <v>53</v>
      </c>
      <c r="D115" s="136" t="s">
        <v>140</v>
      </c>
      <c r="E115" s="77" t="s">
        <v>254</v>
      </c>
      <c r="F115" s="125">
        <v>0</v>
      </c>
      <c r="G115" s="151" t="str">
        <f t="shared" si="12"/>
        <v/>
      </c>
      <c r="H115" s="152">
        <v>180</v>
      </c>
      <c r="I115" s="153" t="str">
        <f t="shared" si="13"/>
        <v/>
      </c>
      <c r="J115" s="152">
        <v>160</v>
      </c>
      <c r="K115" s="153" t="str">
        <f t="shared" si="14"/>
        <v/>
      </c>
      <c r="L115" s="152">
        <v>0</v>
      </c>
      <c r="M115" s="153" t="str">
        <f t="shared" si="15"/>
        <v/>
      </c>
      <c r="N115" s="152">
        <v>0</v>
      </c>
      <c r="O115" s="154" t="str">
        <f t="shared" si="16"/>
        <v/>
      </c>
    </row>
    <row r="116" spans="1:15" s="22" customFormat="1" ht="26.45" customHeight="1" x14ac:dyDescent="0.2">
      <c r="A116" s="92" t="s">
        <v>165</v>
      </c>
      <c r="B116" s="93">
        <v>81</v>
      </c>
      <c r="C116" s="131" t="s">
        <v>54</v>
      </c>
      <c r="D116" s="138" t="s">
        <v>157</v>
      </c>
      <c r="E116" s="77" t="s">
        <v>200</v>
      </c>
      <c r="F116" s="125">
        <v>0</v>
      </c>
      <c r="G116" s="151" t="str">
        <f>IF(OR(F116="",F116=0,F116=" "),"",F116)</f>
        <v/>
      </c>
      <c r="H116" s="152">
        <v>2</v>
      </c>
      <c r="I116" s="153" t="str">
        <f t="shared" si="13"/>
        <v/>
      </c>
      <c r="J116" s="152">
        <v>4.5</v>
      </c>
      <c r="K116" s="153" t="str">
        <f t="shared" si="14"/>
        <v/>
      </c>
      <c r="L116" s="152">
        <v>5</v>
      </c>
      <c r="M116" s="153" t="str">
        <f t="shared" si="15"/>
        <v/>
      </c>
      <c r="N116" s="152">
        <v>4.5</v>
      </c>
      <c r="O116" s="154" t="str">
        <f t="shared" si="16"/>
        <v/>
      </c>
    </row>
    <row r="117" spans="1:15" s="22" customFormat="1" ht="26.45" customHeight="1" x14ac:dyDescent="0.2">
      <c r="A117" s="92" t="s">
        <v>165</v>
      </c>
      <c r="B117" s="93">
        <v>82</v>
      </c>
      <c r="C117" s="131" t="s">
        <v>55</v>
      </c>
      <c r="D117" s="138" t="s">
        <v>141</v>
      </c>
      <c r="E117" s="77" t="s">
        <v>254</v>
      </c>
      <c r="F117" s="125">
        <v>0</v>
      </c>
      <c r="G117" s="151" t="str">
        <f t="shared" si="12"/>
        <v/>
      </c>
      <c r="H117" s="152">
        <v>103</v>
      </c>
      <c r="I117" s="153" t="str">
        <f t="shared" si="13"/>
        <v/>
      </c>
      <c r="J117" s="152">
        <v>187</v>
      </c>
      <c r="K117" s="153" t="str">
        <f t="shared" si="14"/>
        <v/>
      </c>
      <c r="L117" s="152">
        <v>0</v>
      </c>
      <c r="M117" s="153" t="str">
        <f t="shared" si="15"/>
        <v/>
      </c>
      <c r="N117" s="152">
        <v>14.66</v>
      </c>
      <c r="O117" s="154" t="str">
        <f t="shared" si="16"/>
        <v/>
      </c>
    </row>
    <row r="118" spans="1:15" s="22" customFormat="1" ht="26.45" customHeight="1" x14ac:dyDescent="0.2">
      <c r="A118" s="92" t="s">
        <v>165</v>
      </c>
      <c r="B118" s="93">
        <v>83</v>
      </c>
      <c r="C118" s="131" t="s">
        <v>56</v>
      </c>
      <c r="D118" s="136" t="s">
        <v>142</v>
      </c>
      <c r="E118" s="77" t="s">
        <v>256</v>
      </c>
      <c r="F118" s="125">
        <v>0</v>
      </c>
      <c r="G118" s="151" t="str">
        <f t="shared" si="12"/>
        <v/>
      </c>
      <c r="H118" s="152">
        <v>0</v>
      </c>
      <c r="I118" s="153" t="str">
        <f t="shared" si="13"/>
        <v/>
      </c>
      <c r="J118" s="152">
        <v>30</v>
      </c>
      <c r="K118" s="153" t="str">
        <f t="shared" si="14"/>
        <v/>
      </c>
      <c r="L118" s="152">
        <v>50</v>
      </c>
      <c r="M118" s="153" t="str">
        <f t="shared" si="15"/>
        <v/>
      </c>
      <c r="N118" s="152">
        <v>0</v>
      </c>
      <c r="O118" s="154" t="str">
        <f t="shared" si="16"/>
        <v/>
      </c>
    </row>
    <row r="119" spans="1:15" s="22" customFormat="1" ht="26.45" customHeight="1" x14ac:dyDescent="0.2">
      <c r="A119" s="92" t="s">
        <v>165</v>
      </c>
      <c r="B119" s="93">
        <v>84</v>
      </c>
      <c r="C119" s="131" t="s">
        <v>89</v>
      </c>
      <c r="D119" s="138" t="s">
        <v>143</v>
      </c>
      <c r="E119" s="77" t="s">
        <v>254</v>
      </c>
      <c r="F119" s="125">
        <v>0</v>
      </c>
      <c r="G119" s="151" t="str">
        <f t="shared" si="12"/>
        <v/>
      </c>
      <c r="H119" s="152">
        <v>60</v>
      </c>
      <c r="I119" s="153" t="str">
        <f t="shared" si="13"/>
        <v/>
      </c>
      <c r="J119" s="152">
        <v>0</v>
      </c>
      <c r="K119" s="153" t="str">
        <f t="shared" si="14"/>
        <v/>
      </c>
      <c r="L119" s="152">
        <v>0</v>
      </c>
      <c r="M119" s="153" t="str">
        <f t="shared" si="15"/>
        <v/>
      </c>
      <c r="N119" s="152">
        <v>20</v>
      </c>
      <c r="O119" s="154" t="str">
        <f t="shared" si="16"/>
        <v/>
      </c>
    </row>
    <row r="120" spans="1:15" s="22" customFormat="1" ht="26.45" customHeight="1" x14ac:dyDescent="0.2">
      <c r="A120" s="92" t="s">
        <v>165</v>
      </c>
      <c r="B120" s="93">
        <v>85</v>
      </c>
      <c r="C120" s="131" t="s">
        <v>155</v>
      </c>
      <c r="D120" s="136" t="s">
        <v>226</v>
      </c>
      <c r="E120" s="77" t="s">
        <v>254</v>
      </c>
      <c r="F120" s="125">
        <v>0</v>
      </c>
      <c r="G120" s="151" t="str">
        <f t="shared" si="12"/>
        <v/>
      </c>
      <c r="H120" s="152">
        <v>0</v>
      </c>
      <c r="I120" s="153" t="str">
        <f t="shared" si="13"/>
        <v/>
      </c>
      <c r="J120" s="152">
        <v>0</v>
      </c>
      <c r="K120" s="153" t="str">
        <f t="shared" si="14"/>
        <v/>
      </c>
      <c r="L120" s="152">
        <v>75</v>
      </c>
      <c r="M120" s="153" t="str">
        <f t="shared" si="15"/>
        <v/>
      </c>
      <c r="N120" s="152">
        <v>0</v>
      </c>
      <c r="O120" s="154" t="str">
        <f t="shared" si="16"/>
        <v/>
      </c>
    </row>
    <row r="121" spans="1:15" s="22" customFormat="1" ht="26.45" customHeight="1" x14ac:dyDescent="0.2">
      <c r="A121" s="92" t="s">
        <v>165</v>
      </c>
      <c r="B121" s="93">
        <v>86</v>
      </c>
      <c r="C121" s="131" t="s">
        <v>90</v>
      </c>
      <c r="D121" s="138" t="s">
        <v>144</v>
      </c>
      <c r="E121" s="77" t="s">
        <v>254</v>
      </c>
      <c r="F121" s="125">
        <v>0</v>
      </c>
      <c r="G121" s="151" t="str">
        <f t="shared" si="12"/>
        <v/>
      </c>
      <c r="H121" s="152">
        <v>1.2500000000000001E-2</v>
      </c>
      <c r="I121" s="153" t="str">
        <f t="shared" si="13"/>
        <v/>
      </c>
      <c r="J121" s="152">
        <v>0</v>
      </c>
      <c r="K121" s="153" t="str">
        <f t="shared" si="14"/>
        <v/>
      </c>
      <c r="L121" s="152">
        <v>1.2500000000000001E-2</v>
      </c>
      <c r="M121" s="153" t="str">
        <f t="shared" si="15"/>
        <v/>
      </c>
      <c r="N121" s="152">
        <v>0</v>
      </c>
      <c r="O121" s="154" t="str">
        <f t="shared" si="16"/>
        <v/>
      </c>
    </row>
    <row r="122" spans="1:15" s="22" customFormat="1" ht="26.45" customHeight="1" x14ac:dyDescent="0.2">
      <c r="A122" s="92" t="s">
        <v>165</v>
      </c>
      <c r="B122" s="93">
        <v>87</v>
      </c>
      <c r="C122" s="133" t="s">
        <v>170</v>
      </c>
      <c r="D122" s="136" t="s">
        <v>166</v>
      </c>
      <c r="E122" s="274" t="s">
        <v>254</v>
      </c>
      <c r="F122" s="235">
        <v>0</v>
      </c>
      <c r="G122" s="238" t="str">
        <f>IF(OR(F122="",F122=0,F122=" "),"",F122/1000)</f>
        <v/>
      </c>
      <c r="H122" s="253">
        <v>195</v>
      </c>
      <c r="I122" s="156" t="str">
        <f>IF($D$133="","  ","  ")</f>
        <v xml:space="preserve">  </v>
      </c>
      <c r="J122" s="253">
        <v>201.2</v>
      </c>
      <c r="K122" s="231" t="str">
        <f t="shared" si="14"/>
        <v/>
      </c>
      <c r="L122" s="253">
        <v>195</v>
      </c>
      <c r="M122" s="231" t="str">
        <f t="shared" si="15"/>
        <v/>
      </c>
      <c r="N122" s="253">
        <v>260</v>
      </c>
      <c r="O122" s="234" t="str">
        <f t="shared" si="16"/>
        <v/>
      </c>
    </row>
    <row r="123" spans="1:15" s="22" customFormat="1" ht="26.45" customHeight="1" x14ac:dyDescent="0.2">
      <c r="A123" s="92" t="s">
        <v>165</v>
      </c>
      <c r="B123" s="93">
        <v>88</v>
      </c>
      <c r="C123" s="133" t="s">
        <v>171</v>
      </c>
      <c r="D123" s="136" t="s">
        <v>166</v>
      </c>
      <c r="E123" s="274"/>
      <c r="F123" s="236"/>
      <c r="G123" s="239"/>
      <c r="H123" s="254"/>
      <c r="I123" s="163" t="str">
        <f>IF($D$133="","  ","  ")</f>
        <v xml:space="preserve">  </v>
      </c>
      <c r="J123" s="254"/>
      <c r="K123" s="232"/>
      <c r="L123" s="254"/>
      <c r="M123" s="232"/>
      <c r="N123" s="254"/>
      <c r="O123" s="229"/>
    </row>
    <row r="124" spans="1:15" s="22" customFormat="1" ht="26.45" customHeight="1" x14ac:dyDescent="0.2">
      <c r="A124" s="92" t="s">
        <v>165</v>
      </c>
      <c r="B124" s="93">
        <v>89</v>
      </c>
      <c r="C124" s="131" t="s">
        <v>172</v>
      </c>
      <c r="D124" s="136" t="s">
        <v>167</v>
      </c>
      <c r="E124" s="274"/>
      <c r="F124" s="236"/>
      <c r="G124" s="239"/>
      <c r="H124" s="254"/>
      <c r="I124" s="163" t="str">
        <f>IF($D$133="","  ","  ")</f>
        <v xml:space="preserve">  </v>
      </c>
      <c r="J124" s="254"/>
      <c r="K124" s="232"/>
      <c r="L124" s="254"/>
      <c r="M124" s="232"/>
      <c r="N124" s="254"/>
      <c r="O124" s="229"/>
    </row>
    <row r="125" spans="1:15" s="22" customFormat="1" ht="34.9" customHeight="1" x14ac:dyDescent="0.2">
      <c r="A125" s="92" t="s">
        <v>165</v>
      </c>
      <c r="B125" s="93">
        <v>90</v>
      </c>
      <c r="C125" s="131" t="s">
        <v>173</v>
      </c>
      <c r="D125" s="136" t="s">
        <v>166</v>
      </c>
      <c r="E125" s="274"/>
      <c r="F125" s="236"/>
      <c r="G125" s="239"/>
      <c r="H125" s="254"/>
      <c r="I125" s="159" t="str">
        <f>IF(OR(F122="",F122=0,F122=" "),"",H122*$G122)</f>
        <v/>
      </c>
      <c r="J125" s="254"/>
      <c r="K125" s="232"/>
      <c r="L125" s="254"/>
      <c r="M125" s="232"/>
      <c r="N125" s="254"/>
      <c r="O125" s="229"/>
    </row>
    <row r="126" spans="1:15" s="22" customFormat="1" ht="26.45" customHeight="1" x14ac:dyDescent="0.2">
      <c r="A126" s="92" t="s">
        <v>165</v>
      </c>
      <c r="B126" s="93">
        <v>91</v>
      </c>
      <c r="C126" s="131" t="s">
        <v>174</v>
      </c>
      <c r="D126" s="138" t="s">
        <v>176</v>
      </c>
      <c r="E126" s="274"/>
      <c r="F126" s="236"/>
      <c r="G126" s="239"/>
      <c r="H126" s="254"/>
      <c r="I126" s="163" t="str">
        <f>IF(FD133="","  ","  ")</f>
        <v xml:space="preserve">  </v>
      </c>
      <c r="J126" s="254"/>
      <c r="K126" s="232"/>
      <c r="L126" s="254"/>
      <c r="M126" s="232"/>
      <c r="N126" s="254"/>
      <c r="O126" s="229"/>
    </row>
    <row r="127" spans="1:15" s="22" customFormat="1" ht="26.45" customHeight="1" x14ac:dyDescent="0.2">
      <c r="A127" s="92" t="s">
        <v>165</v>
      </c>
      <c r="B127" s="93">
        <v>92</v>
      </c>
      <c r="C127" s="131" t="s">
        <v>175</v>
      </c>
      <c r="D127" s="138" t="s">
        <v>168</v>
      </c>
      <c r="E127" s="274"/>
      <c r="F127" s="237"/>
      <c r="G127" s="240"/>
      <c r="H127" s="255"/>
      <c r="I127" s="163" t="str">
        <f>IF($D$133="","  ","  ")</f>
        <v xml:space="preserve">  </v>
      </c>
      <c r="J127" s="255"/>
      <c r="K127" s="233"/>
      <c r="L127" s="255"/>
      <c r="M127" s="233"/>
      <c r="N127" s="255"/>
      <c r="O127" s="230"/>
    </row>
    <row r="128" spans="1:15" s="22" customFormat="1" ht="26.45" customHeight="1" x14ac:dyDescent="0.2">
      <c r="A128" s="92" t="s">
        <v>165</v>
      </c>
      <c r="B128" s="93">
        <v>93</v>
      </c>
      <c r="C128" s="131" t="s">
        <v>58</v>
      </c>
      <c r="D128" s="138" t="s">
        <v>145</v>
      </c>
      <c r="E128" s="77" t="s">
        <v>254</v>
      </c>
      <c r="F128" s="125">
        <v>0</v>
      </c>
      <c r="G128" s="151" t="str">
        <f>IF(OR(F128="",F128=0, F128=" "),"",F128/1000)</f>
        <v/>
      </c>
      <c r="H128" s="152">
        <v>14.42</v>
      </c>
      <c r="I128" s="153" t="str">
        <f>IF(OR(F128="",F128=0,F128=" "),"",H128*$G128)</f>
        <v/>
      </c>
      <c r="J128" s="152">
        <v>20.6</v>
      </c>
      <c r="K128" s="153" t="str">
        <f>IF(OR(F128="",F128=0,F128=" "),"",J128*$G128)</f>
        <v/>
      </c>
      <c r="L128" s="152">
        <v>8.24</v>
      </c>
      <c r="M128" s="153" t="str">
        <f>IF(OR(F128="",F128=0,F128=" "),"",L128*$G128)</f>
        <v/>
      </c>
      <c r="N128" s="152">
        <v>25.75</v>
      </c>
      <c r="O128" s="154" t="str">
        <f>IF(OR(F128="",F128=0,F128=" "),"",N128*$G128)</f>
        <v/>
      </c>
    </row>
    <row r="129" spans="1:28" s="22" customFormat="1" ht="26.45" customHeight="1" x14ac:dyDescent="0.2">
      <c r="A129" s="92" t="s">
        <v>165</v>
      </c>
      <c r="B129" s="93">
        <v>94</v>
      </c>
      <c r="C129" s="131" t="s">
        <v>59</v>
      </c>
      <c r="D129" s="138" t="s">
        <v>264</v>
      </c>
      <c r="E129" s="77" t="s">
        <v>254</v>
      </c>
      <c r="F129" s="125">
        <v>0</v>
      </c>
      <c r="G129" s="151" t="str">
        <f>IF(OR(F129="",F129=0, F129=" "),"",F129/1000)</f>
        <v/>
      </c>
      <c r="H129" s="152">
        <v>157.5</v>
      </c>
      <c r="I129" s="153" t="str">
        <f>IF(OR(F129="",F129=0,F129=" "),"",H129*$G129)</f>
        <v/>
      </c>
      <c r="J129" s="152">
        <v>220.5</v>
      </c>
      <c r="K129" s="153" t="str">
        <f>IF(OR(F129="",F129=0,F129=" "),"",J129*$G129)</f>
        <v/>
      </c>
      <c r="L129" s="152">
        <v>126</v>
      </c>
      <c r="M129" s="153" t="str">
        <f>IF(OR(F129="",F129=0,F129=" "),"",L129*$G129)</f>
        <v/>
      </c>
      <c r="N129" s="152">
        <v>244.65</v>
      </c>
      <c r="O129" s="154" t="str">
        <f>IF(OR(F129="",F129=0,F129=" "),"",N129*$G129)</f>
        <v/>
      </c>
    </row>
    <row r="130" spans="1:28" s="22" customFormat="1" ht="26.45" customHeight="1" thickBot="1" x14ac:dyDescent="0.25">
      <c r="A130" s="43" t="s">
        <v>165</v>
      </c>
      <c r="B130" s="97">
        <v>95</v>
      </c>
      <c r="C130" s="134" t="s">
        <v>60</v>
      </c>
      <c r="D130" s="140" t="s">
        <v>146</v>
      </c>
      <c r="E130" s="36" t="s">
        <v>254</v>
      </c>
      <c r="F130" s="164">
        <v>0</v>
      </c>
      <c r="G130" s="165" t="str">
        <f>IF(OR(F130="",F130=0, F130=" "),"",F130/1000)</f>
        <v/>
      </c>
      <c r="H130" s="166">
        <v>7</v>
      </c>
      <c r="I130" s="167" t="str">
        <f>IF(OR(F130="",F130=0,F130=" "),"",H130*$G130)</f>
        <v/>
      </c>
      <c r="J130" s="166">
        <v>7</v>
      </c>
      <c r="K130" s="167" t="str">
        <f>IF(OR(F130="",F130=0,F130=" "),"",J130*$G130)</f>
        <v/>
      </c>
      <c r="L130" s="166">
        <v>7</v>
      </c>
      <c r="M130" s="167" t="str">
        <f>IF(OR(F130="",F130=0,F130=" "),"",L130*$G130)</f>
        <v/>
      </c>
      <c r="N130" s="166">
        <v>7</v>
      </c>
      <c r="O130" s="168" t="str">
        <f>IF(OR(F130="",F130=0,F130=" "),"",N130*$G130)</f>
        <v/>
      </c>
    </row>
    <row r="131" spans="1:28" s="22" customFormat="1" x14ac:dyDescent="0.2">
      <c r="A131" s="98"/>
      <c r="B131" s="99"/>
      <c r="C131" s="100"/>
      <c r="D131" s="101"/>
      <c r="E131" s="98"/>
      <c r="F131" s="169"/>
      <c r="G131" s="170"/>
      <c r="H131" s="100"/>
      <c r="I131" s="171"/>
      <c r="J131" s="100"/>
      <c r="K131" s="171"/>
      <c r="L131" s="100"/>
      <c r="M131" s="171"/>
      <c r="N131" s="100"/>
      <c r="O131" s="171"/>
      <c r="V131" s="102"/>
      <c r="W131" s="103"/>
      <c r="X131" s="29"/>
      <c r="Y131" s="104"/>
      <c r="Z131" s="29"/>
      <c r="AA131" s="105"/>
      <c r="AB131" s="29"/>
    </row>
    <row r="132" spans="1:28" s="22" customFormat="1" ht="13.5" thickBot="1" x14ac:dyDescent="0.25">
      <c r="A132" s="98"/>
      <c r="B132" s="99"/>
      <c r="C132" s="100"/>
      <c r="D132" s="101"/>
      <c r="E132" s="98"/>
      <c r="F132" s="169"/>
      <c r="G132" s="170"/>
      <c r="H132" s="100"/>
      <c r="I132" s="171"/>
      <c r="J132" s="100"/>
      <c r="K132" s="171"/>
      <c r="L132" s="100"/>
      <c r="M132" s="171"/>
      <c r="N132" s="100"/>
      <c r="O132" s="171"/>
      <c r="V132" s="102"/>
      <c r="W132" s="103"/>
      <c r="X132" s="29"/>
      <c r="Y132" s="104"/>
      <c r="Z132" s="29"/>
      <c r="AA132" s="106"/>
      <c r="AB132" s="29"/>
    </row>
    <row r="133" spans="1:28" ht="16.899999999999999" customHeight="1" x14ac:dyDescent="0.2">
      <c r="F133" s="172" t="s">
        <v>269</v>
      </c>
      <c r="G133" s="173"/>
      <c r="H133" s="174"/>
      <c r="I133" s="175" t="str">
        <f>IF(COUNTIF(I9:I130,""),"ERROR",SUM(I9:I130))</f>
        <v>ERROR</v>
      </c>
      <c r="J133" s="176"/>
      <c r="K133" s="175" t="str">
        <f>IF(COUNTIF(I9:I130,""),"ERROR",SUM(K9:K130))</f>
        <v>ERROR</v>
      </c>
      <c r="L133" s="176"/>
      <c r="M133" s="175" t="str">
        <f>IF(COUNTIF(I9:I130,""),"ERROR",SUM(M9:M130))</f>
        <v>ERROR</v>
      </c>
      <c r="N133" s="176"/>
      <c r="O133" s="177" t="str">
        <f>IF(COUNTIF(I9:I130,""),"ERROR",SUM(O9:O130))</f>
        <v>ERROR</v>
      </c>
      <c r="P133" s="3" t="s">
        <v>268</v>
      </c>
      <c r="Q133" s="3" t="s">
        <v>268</v>
      </c>
      <c r="V133" s="108"/>
      <c r="W133" s="109"/>
      <c r="X133" s="110"/>
      <c r="Y133" s="110"/>
      <c r="Z133" s="110"/>
      <c r="AA133" s="111"/>
      <c r="AB133" s="60"/>
    </row>
    <row r="134" spans="1:28" ht="16.899999999999999" customHeight="1" thickBot="1" x14ac:dyDescent="0.25">
      <c r="F134" s="178" t="s">
        <v>270</v>
      </c>
      <c r="G134" s="179"/>
      <c r="H134" s="180"/>
      <c r="I134" s="181" t="str">
        <f>IF(I133="ERROR","ERROR",I133/7)</f>
        <v>ERROR</v>
      </c>
      <c r="J134" s="182"/>
      <c r="K134" s="181" t="str">
        <f>IF(I133="ERROR","ERROR",K133/7)</f>
        <v>ERROR</v>
      </c>
      <c r="L134" s="182"/>
      <c r="M134" s="181" t="str">
        <f>IF(M133="ERROR","ERROR",M133/7)</f>
        <v>ERROR</v>
      </c>
      <c r="N134" s="183"/>
      <c r="O134" s="184" t="str">
        <f>IF(O133="ERROR","ERROR",O133/7)</f>
        <v>ERROR</v>
      </c>
      <c r="P134" s="3" t="s">
        <v>268</v>
      </c>
    </row>
    <row r="135" spans="1:28" ht="13.5" thickBot="1" x14ac:dyDescent="0.25">
      <c r="I135" s="112"/>
      <c r="K135" s="112"/>
      <c r="L135" s="2"/>
      <c r="M135" s="112"/>
      <c r="N135" s="113"/>
      <c r="O135" s="112"/>
    </row>
    <row r="136" spans="1:28" ht="27.75" customHeight="1" thickBot="1" x14ac:dyDescent="0.25">
      <c r="F136" s="276" t="s">
        <v>350</v>
      </c>
      <c r="G136" s="277"/>
      <c r="H136" s="277"/>
      <c r="I136" s="277"/>
      <c r="J136" s="277"/>
      <c r="K136" s="278"/>
      <c r="L136" s="280" t="str">
        <f>IF(COUNTIF(I133:O133,"ERROR"),"INSERIRE/RIVEDERE PREZZO MEDIO",(I134+K134+M134+O134)/4)</f>
        <v>INSERIRE/RIVEDERE PREZZO MEDIO</v>
      </c>
      <c r="M136" s="281"/>
      <c r="N136" s="282"/>
      <c r="O136" s="112"/>
    </row>
    <row r="137" spans="1:28" x14ac:dyDescent="0.2">
      <c r="N137" s="114"/>
      <c r="O137" s="115"/>
    </row>
    <row r="138" spans="1:28" x14ac:dyDescent="0.2">
      <c r="A138" s="275" t="s">
        <v>211</v>
      </c>
      <c r="B138" s="275"/>
      <c r="C138" s="275"/>
      <c r="D138" s="10"/>
      <c r="E138" s="66"/>
      <c r="F138" s="63"/>
      <c r="G138" s="116"/>
      <c r="H138" s="62"/>
      <c r="I138" s="62"/>
      <c r="J138" s="2"/>
      <c r="K138" s="2"/>
      <c r="L138" s="117" t="s">
        <v>268</v>
      </c>
      <c r="M138" s="2" t="s">
        <v>268</v>
      </c>
      <c r="N138" s="118"/>
      <c r="O138" s="2"/>
    </row>
    <row r="139" spans="1:28" x14ac:dyDescent="0.2">
      <c r="A139" s="60"/>
      <c r="B139" s="60"/>
      <c r="C139" s="61"/>
      <c r="D139" s="61"/>
      <c r="E139" s="63"/>
      <c r="F139" s="63"/>
      <c r="G139" s="116"/>
      <c r="H139" s="62"/>
      <c r="I139" s="62"/>
      <c r="J139" s="2"/>
      <c r="K139" s="2"/>
      <c r="L139" s="2" t="s">
        <v>268</v>
      </c>
      <c r="M139" s="2" t="s">
        <v>268</v>
      </c>
      <c r="N139" s="2"/>
      <c r="O139" s="2"/>
    </row>
    <row r="140" spans="1:28" x14ac:dyDescent="0.2">
      <c r="A140" s="275" t="s">
        <v>257</v>
      </c>
      <c r="B140" s="275"/>
      <c r="C140" s="275"/>
      <c r="D140" s="61"/>
      <c r="E140" s="10"/>
      <c r="F140" s="10"/>
      <c r="G140" s="10"/>
      <c r="H140" s="10"/>
      <c r="I140" s="10"/>
    </row>
    <row r="141" spans="1:28" x14ac:dyDescent="0.2">
      <c r="A141" s="57" t="s">
        <v>343</v>
      </c>
      <c r="B141" s="283" t="s">
        <v>258</v>
      </c>
      <c r="C141" s="283"/>
      <c r="D141" s="61"/>
      <c r="E141" s="10"/>
      <c r="F141" s="10"/>
      <c r="G141" s="10"/>
      <c r="H141" s="10"/>
      <c r="I141" s="10"/>
    </row>
    <row r="142" spans="1:28" x14ac:dyDescent="0.2">
      <c r="A142" s="57" t="s">
        <v>344</v>
      </c>
      <c r="B142" s="284" t="s">
        <v>259</v>
      </c>
      <c r="C142" s="284"/>
      <c r="D142" s="75"/>
      <c r="E142" s="10"/>
      <c r="F142" s="10"/>
      <c r="G142" s="10"/>
      <c r="H142" s="10"/>
      <c r="I142" s="10"/>
    </row>
    <row r="143" spans="1:28" x14ac:dyDescent="0.2">
      <c r="A143" s="60"/>
      <c r="B143" s="60"/>
      <c r="C143" s="61"/>
      <c r="D143" s="61"/>
      <c r="E143" s="10"/>
      <c r="F143" s="10"/>
      <c r="G143" s="10"/>
      <c r="H143" s="10"/>
      <c r="I143" s="10"/>
    </row>
    <row r="144" spans="1:28" x14ac:dyDescent="0.2">
      <c r="A144" s="67" t="s">
        <v>260</v>
      </c>
      <c r="B144" s="279" t="s">
        <v>266</v>
      </c>
      <c r="C144" s="279"/>
      <c r="D144" s="10"/>
      <c r="E144" s="10"/>
      <c r="F144" s="10"/>
      <c r="G144" s="10"/>
      <c r="H144" s="10"/>
      <c r="I144" s="10"/>
    </row>
    <row r="145" spans="1:9" x14ac:dyDescent="0.2">
      <c r="A145" s="67" t="s">
        <v>255</v>
      </c>
      <c r="B145" s="279" t="s">
        <v>265</v>
      </c>
      <c r="C145" s="279"/>
      <c r="D145" s="279"/>
      <c r="E145" s="21"/>
      <c r="F145" s="10"/>
      <c r="G145" s="10"/>
      <c r="H145" s="10"/>
      <c r="I145" s="10"/>
    </row>
    <row r="146" spans="1:9" x14ac:dyDescent="0.2">
      <c r="A146" s="67"/>
      <c r="B146" s="74"/>
      <c r="C146" s="74"/>
      <c r="D146" s="10"/>
      <c r="E146" s="21"/>
      <c r="F146" s="10"/>
      <c r="G146" s="10"/>
      <c r="H146" s="10"/>
      <c r="I146" s="10"/>
    </row>
    <row r="147" spans="1:9" x14ac:dyDescent="0.2">
      <c r="A147" s="68" t="s">
        <v>279</v>
      </c>
      <c r="B147" s="68"/>
      <c r="C147" s="74"/>
      <c r="D147" s="10"/>
      <c r="E147" s="21"/>
      <c r="F147" s="10"/>
      <c r="G147" s="10"/>
      <c r="H147" s="10"/>
      <c r="I147" s="10"/>
    </row>
    <row r="148" spans="1:9" x14ac:dyDescent="0.2">
      <c r="A148" s="68"/>
      <c r="B148" s="68"/>
      <c r="C148" s="74"/>
      <c r="D148" s="10"/>
      <c r="E148" s="21"/>
      <c r="F148" s="10"/>
      <c r="G148" s="10"/>
      <c r="H148" s="10"/>
      <c r="I148" s="10"/>
    </row>
    <row r="149" spans="1:9" x14ac:dyDescent="0.2">
      <c r="A149" s="275" t="s">
        <v>210</v>
      </c>
      <c r="B149" s="275"/>
      <c r="C149" s="275"/>
      <c r="D149" s="10"/>
      <c r="E149" s="10"/>
      <c r="F149" s="10"/>
      <c r="G149" s="10"/>
      <c r="H149" s="10"/>
      <c r="I149" s="10"/>
    </row>
    <row r="150" spans="1:9" x14ac:dyDescent="0.2">
      <c r="A150" s="275" t="s">
        <v>345</v>
      </c>
      <c r="B150" s="275"/>
      <c r="C150" s="275"/>
      <c r="D150" s="10"/>
      <c r="E150" s="10"/>
      <c r="F150" s="10"/>
      <c r="G150" s="10"/>
      <c r="H150" s="10"/>
      <c r="I150" s="10"/>
    </row>
    <row r="151" spans="1:9" x14ac:dyDescent="0.2">
      <c r="A151" s="275" t="s">
        <v>346</v>
      </c>
      <c r="B151" s="275"/>
      <c r="C151" s="275"/>
      <c r="D151" s="10"/>
      <c r="E151" s="10"/>
      <c r="F151" s="10"/>
      <c r="G151" s="10"/>
      <c r="H151" s="10"/>
      <c r="I151" s="10"/>
    </row>
    <row r="152" spans="1:9" x14ac:dyDescent="0.2">
      <c r="A152" s="275" t="s">
        <v>347</v>
      </c>
      <c r="B152" s="275"/>
      <c r="C152" s="275"/>
      <c r="D152" s="10"/>
      <c r="E152" s="10"/>
      <c r="F152" s="10"/>
      <c r="G152" s="10"/>
      <c r="H152" s="10"/>
      <c r="I152" s="10"/>
    </row>
    <row r="153" spans="1:9" x14ac:dyDescent="0.2">
      <c r="A153" s="67"/>
      <c r="B153" s="74"/>
      <c r="C153" s="74"/>
      <c r="D153" s="10"/>
      <c r="E153" s="10"/>
      <c r="F153" s="10"/>
      <c r="G153" s="10"/>
      <c r="H153" s="10"/>
      <c r="I153" s="10"/>
    </row>
    <row r="154" spans="1:9" x14ac:dyDescent="0.2">
      <c r="A154" s="275" t="s">
        <v>34</v>
      </c>
      <c r="B154" s="275"/>
      <c r="C154" s="275"/>
      <c r="D154" s="10"/>
      <c r="E154" s="10"/>
      <c r="F154" s="10"/>
      <c r="G154" s="10"/>
      <c r="H154" s="10"/>
      <c r="I154" s="10"/>
    </row>
    <row r="155" spans="1:9" ht="12.75" customHeight="1" x14ac:dyDescent="0.2">
      <c r="A155" s="275" t="s">
        <v>348</v>
      </c>
      <c r="B155" s="275"/>
      <c r="C155" s="275"/>
      <c r="D155" s="275"/>
      <c r="E155" s="10"/>
      <c r="F155" s="10"/>
      <c r="G155" s="10"/>
      <c r="H155" s="10"/>
      <c r="I155" s="10"/>
    </row>
    <row r="156" spans="1:9" x14ac:dyDescent="0.2">
      <c r="A156" s="60"/>
      <c r="B156" s="60"/>
      <c r="C156" s="10"/>
      <c r="D156" s="10"/>
      <c r="E156" s="10"/>
      <c r="F156" s="10"/>
      <c r="G156" s="10"/>
      <c r="H156" s="10"/>
      <c r="I156" s="10"/>
    </row>
    <row r="157" spans="1:9" x14ac:dyDescent="0.2">
      <c r="A157" s="275" t="s">
        <v>262</v>
      </c>
      <c r="B157" s="275"/>
      <c r="C157" s="275"/>
      <c r="D157" s="10"/>
      <c r="E157" s="10"/>
      <c r="F157" s="10"/>
      <c r="G157" s="10"/>
      <c r="H157" s="10"/>
      <c r="I157" s="10"/>
    </row>
    <row r="158" spans="1:9" x14ac:dyDescent="0.2">
      <c r="A158" s="10" t="s">
        <v>263</v>
      </c>
      <c r="B158" s="60"/>
      <c r="C158" s="61"/>
      <c r="D158" s="10"/>
      <c r="E158" s="66"/>
      <c r="F158" s="10"/>
      <c r="G158" s="10"/>
      <c r="H158" s="10"/>
      <c r="I158" s="10"/>
    </row>
    <row r="163" spans="3:4" x14ac:dyDescent="0.2">
      <c r="C163" s="275"/>
      <c r="D163" s="275"/>
    </row>
  </sheetData>
  <sheetProtection algorithmName="SHA-512" hashValue="2P2C9Y/XPBC5LcLODeCNIUzfW3Y2Vajs2RHEOyFzNLjwK88kiQP0P81kJFFNcrvF5+RelYKOT4GcAtpH3BeEMA==" saltValue="hNFq3Om0jQOhiXT+Z40Hjg==" spinCount="100000" sheet="1" objects="1" scenarios="1" selectLockedCells="1"/>
  <mergeCells count="77">
    <mergeCell ref="L136:N136"/>
    <mergeCell ref="A138:C138"/>
    <mergeCell ref="A140:C140"/>
    <mergeCell ref="B141:C141"/>
    <mergeCell ref="B142:C142"/>
    <mergeCell ref="B144:C144"/>
    <mergeCell ref="A154:C154"/>
    <mergeCell ref="A155:D155"/>
    <mergeCell ref="A157:C157"/>
    <mergeCell ref="B145:D145"/>
    <mergeCell ref="A149:C149"/>
    <mergeCell ref="A150:C150"/>
    <mergeCell ref="A151:C151"/>
    <mergeCell ref="A152:C152"/>
    <mergeCell ref="C163:D163"/>
    <mergeCell ref="F136:K136"/>
    <mergeCell ref="E48:E53"/>
    <mergeCell ref="N89:N91"/>
    <mergeCell ref="E75:E88"/>
    <mergeCell ref="H75:H88"/>
    <mergeCell ref="E89:E91"/>
    <mergeCell ref="H89:H91"/>
    <mergeCell ref="J75:J88"/>
    <mergeCell ref="M48:M53"/>
    <mergeCell ref="L75:L88"/>
    <mergeCell ref="N75:N88"/>
    <mergeCell ref="J89:J91"/>
    <mergeCell ref="L89:L91"/>
    <mergeCell ref="C75:C88"/>
    <mergeCell ref="C89:C91"/>
    <mergeCell ref="B5:B8"/>
    <mergeCell ref="C5:C8"/>
    <mergeCell ref="J122:J127"/>
    <mergeCell ref="L122:L127"/>
    <mergeCell ref="E122:E127"/>
    <mergeCell ref="H122:H127"/>
    <mergeCell ref="F122:F127"/>
    <mergeCell ref="G122:G127"/>
    <mergeCell ref="K122:K127"/>
    <mergeCell ref="F75:F88"/>
    <mergeCell ref="K75:K88"/>
    <mergeCell ref="A1:O1"/>
    <mergeCell ref="A2:O2"/>
    <mergeCell ref="A3:O3"/>
    <mergeCell ref="C39:C46"/>
    <mergeCell ref="C48:C53"/>
    <mergeCell ref="A5:A8"/>
    <mergeCell ref="E39:E46"/>
    <mergeCell ref="F39:F46"/>
    <mergeCell ref="G39:G46"/>
    <mergeCell ref="H39:H46"/>
    <mergeCell ref="J39:J46"/>
    <mergeCell ref="K39:K46"/>
    <mergeCell ref="L39:L46"/>
    <mergeCell ref="M39:M46"/>
    <mergeCell ref="N39:N46"/>
    <mergeCell ref="D5:D8"/>
    <mergeCell ref="M122:M127"/>
    <mergeCell ref="O122:O127"/>
    <mergeCell ref="F89:F91"/>
    <mergeCell ref="G89:G91"/>
    <mergeCell ref="K89:K91"/>
    <mergeCell ref="M89:M91"/>
    <mergeCell ref="O89:O91"/>
    <mergeCell ref="N122:N127"/>
    <mergeCell ref="O39:O46"/>
    <mergeCell ref="M75:M88"/>
    <mergeCell ref="O75:O88"/>
    <mergeCell ref="F48:F53"/>
    <mergeCell ref="G48:G53"/>
    <mergeCell ref="H48:H53"/>
    <mergeCell ref="J48:J53"/>
    <mergeCell ref="K48:K53"/>
    <mergeCell ref="L48:L53"/>
    <mergeCell ref="N48:N53"/>
    <mergeCell ref="O48:O53"/>
    <mergeCell ref="G75:G88"/>
  </mergeCells>
  <phoneticPr fontId="0" type="noConversion"/>
  <conditionalFormatting sqref="F9:F38">
    <cfRule type="containsBlanks" dxfId="9" priority="19" stopIfTrue="1">
      <formula>LEN(TRIM(F9))=0</formula>
    </cfRule>
    <cfRule type="containsText" dxfId="8" priority="20" stopIfTrue="1" operator="containsText" text="&quot;&quot;">
      <formula>NOT(ISERROR(SEARCH("""""",F9)))</formula>
    </cfRule>
  </conditionalFormatting>
  <conditionalFormatting sqref="F89 F39 F128:F130 F47:F48 F54:F75 F92:F122">
    <cfRule type="containsBlanks" dxfId="7" priority="18" stopIfTrue="1">
      <formula>LEN(TRIM(F39))=0</formula>
    </cfRule>
  </conditionalFormatting>
  <conditionalFormatting sqref="F9:F38">
    <cfRule type="containsBlanks" dxfId="6" priority="4">
      <formula>LEN(TRIM(F9))=0</formula>
    </cfRule>
  </conditionalFormatting>
  <conditionalFormatting sqref="G9:G130">
    <cfRule type="containsBlanks" dxfId="5" priority="2">
      <formula>LEN(TRIM(G9))=0</formula>
    </cfRule>
  </conditionalFormatting>
  <conditionalFormatting sqref="F9:F130">
    <cfRule type="cellIs" dxfId="4" priority="1" operator="equal">
      <formula>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9" orientation="landscape" r:id="rId1"/>
  <headerFooter alignWithMargins="0"/>
  <rowBreaks count="4" manualBreakCount="4">
    <brk id="34" max="14" man="1"/>
    <brk id="61" max="14" man="1"/>
    <brk id="88" max="14" man="1"/>
    <brk id="116" max="14" man="1"/>
  </rowBreaks>
  <ignoredErrors>
    <ignoredError sqref="G10 G116 I42 I47 I50 I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FU154"/>
  <sheetViews>
    <sheetView showGridLines="0" topLeftCell="A22" zoomScale="110" zoomScaleNormal="110" zoomScaleSheetLayoutView="100" workbookViewId="0">
      <selection activeCell="F12" sqref="F12"/>
    </sheetView>
  </sheetViews>
  <sheetFormatPr defaultColWidth="7.7109375" defaultRowHeight="12.75" x14ac:dyDescent="0.2"/>
  <cols>
    <col min="1" max="1" width="6.28515625" style="2" customWidth="1"/>
    <col min="2" max="2" width="7" style="2" bestFit="1" customWidth="1"/>
    <col min="3" max="3" width="28.42578125" style="3" customWidth="1"/>
    <col min="4" max="4" width="50.5703125" style="3" customWidth="1"/>
    <col min="5" max="5" width="8.5703125" style="3" customWidth="1"/>
    <col min="6" max="6" width="12.28515625" style="3" customWidth="1"/>
    <col min="7" max="7" width="9.5703125" style="50" customWidth="1"/>
    <col min="8" max="8" width="7.7109375" style="50" customWidth="1"/>
    <col min="9" max="9" width="11" style="50" customWidth="1"/>
    <col min="10" max="10" width="7.7109375" style="50" customWidth="1"/>
    <col min="11" max="11" width="11" style="50" customWidth="1"/>
    <col min="12" max="12" width="10.28515625" style="50" customWidth="1"/>
    <col min="13" max="13" width="11.28515625" style="50" customWidth="1"/>
    <col min="14" max="14" width="7.7109375" style="50" customWidth="1"/>
    <col min="15" max="15" width="11.7109375" style="50" customWidth="1"/>
    <col min="16" max="30" width="4" style="3" customWidth="1"/>
    <col min="31" max="31" width="4.5703125" style="3" customWidth="1"/>
    <col min="32" max="33" width="4" style="3" customWidth="1"/>
    <col min="34" max="34" width="4.5703125" style="3" customWidth="1"/>
    <col min="35" max="37" width="4" style="3" customWidth="1"/>
    <col min="38" max="38" width="4.5703125" style="3" customWidth="1"/>
    <col min="39" max="42" width="4" style="3" customWidth="1"/>
    <col min="43" max="43" width="4.5703125" style="3" customWidth="1"/>
    <col min="44" max="47" width="4" style="3" customWidth="1"/>
    <col min="48" max="48" width="4.5703125" style="3" customWidth="1"/>
    <col min="49" max="177" width="4" style="3" customWidth="1"/>
    <col min="178" max="16384" width="7.7109375" style="3"/>
  </cols>
  <sheetData>
    <row r="1" spans="1:177" ht="15.6" customHeight="1" x14ac:dyDescent="0.2">
      <c r="A1" s="286" t="s">
        <v>342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77" ht="15.6" customHeight="1" x14ac:dyDescent="0.2">
      <c r="A2" s="287" t="s">
        <v>352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61"/>
    </row>
    <row r="3" spans="1:177" ht="15.6" customHeight="1" x14ac:dyDescent="0.2">
      <c r="A3" s="258" t="s">
        <v>209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</row>
    <row r="4" spans="1:177" ht="15.6" customHeight="1" thickBot="1" x14ac:dyDescent="0.25">
      <c r="D4" s="5"/>
      <c r="E4" s="4"/>
    </row>
    <row r="5" spans="1:177" ht="12.6" customHeight="1" x14ac:dyDescent="0.2">
      <c r="A5" s="260" t="s">
        <v>341</v>
      </c>
      <c r="B5" s="268" t="s">
        <v>340</v>
      </c>
      <c r="C5" s="271"/>
      <c r="D5" s="265" t="s">
        <v>91</v>
      </c>
      <c r="E5" s="47" t="s">
        <v>162</v>
      </c>
      <c r="F5" s="6" t="s">
        <v>185</v>
      </c>
      <c r="G5" s="7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</row>
    <row r="6" spans="1:177" ht="12.6" customHeight="1" x14ac:dyDescent="0.2">
      <c r="A6" s="261"/>
      <c r="B6" s="269"/>
      <c r="C6" s="272"/>
      <c r="D6" s="266"/>
      <c r="E6" s="11" t="s">
        <v>163</v>
      </c>
      <c r="F6" s="12" t="s">
        <v>193</v>
      </c>
      <c r="G6" s="13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</row>
    <row r="7" spans="1:177" ht="12.6" customHeight="1" x14ac:dyDescent="0.2">
      <c r="A7" s="261"/>
      <c r="B7" s="269"/>
      <c r="C7" s="272"/>
      <c r="D7" s="266"/>
      <c r="E7" s="11" t="s">
        <v>164</v>
      </c>
      <c r="F7" s="12" t="s">
        <v>186</v>
      </c>
      <c r="G7" s="13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</row>
    <row r="8" spans="1:177" ht="12.6" customHeight="1" thickBot="1" x14ac:dyDescent="0.25">
      <c r="A8" s="295"/>
      <c r="B8" s="296"/>
      <c r="C8" s="297"/>
      <c r="D8" s="298"/>
      <c r="E8" s="19" t="s">
        <v>199</v>
      </c>
      <c r="F8" s="20" t="s">
        <v>192</v>
      </c>
      <c r="G8" s="19" t="s">
        <v>199</v>
      </c>
      <c r="H8" s="48"/>
      <c r="I8" s="48"/>
      <c r="J8" s="48"/>
      <c r="K8" s="48"/>
      <c r="L8" s="48"/>
      <c r="M8" s="48"/>
      <c r="N8" s="48"/>
      <c r="O8" s="49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</row>
    <row r="9" spans="1:177" s="22" customFormat="1" ht="26.45" customHeight="1" x14ac:dyDescent="0.2">
      <c r="A9" s="32" t="s">
        <v>183</v>
      </c>
      <c r="B9" s="33">
        <v>1</v>
      </c>
      <c r="C9" s="71" t="s">
        <v>0</v>
      </c>
      <c r="D9" s="142" t="s">
        <v>92</v>
      </c>
      <c r="E9" s="72" t="s">
        <v>1</v>
      </c>
      <c r="F9" s="126">
        <v>0</v>
      </c>
      <c r="G9" s="218" t="str">
        <f>IF(OR(F9="",F9=0,F9=" "),"",F9)</f>
        <v/>
      </c>
      <c r="H9" s="186">
        <v>3.5</v>
      </c>
      <c r="I9" s="187" t="str">
        <f>IF(OR(F9="",F9=0,F9=" "),"",H9*$G9)</f>
        <v/>
      </c>
      <c r="J9" s="186">
        <v>3.5</v>
      </c>
      <c r="K9" s="187" t="str">
        <f>IF(OR(F9="",F9=0,),"",J9*$G9)</f>
        <v/>
      </c>
      <c r="L9" s="186">
        <v>3.5</v>
      </c>
      <c r="M9" s="187" t="str">
        <f>IF(OR(F9="",F9=0,),"",L9*$G9)</f>
        <v/>
      </c>
      <c r="N9" s="186">
        <v>3.5</v>
      </c>
      <c r="O9" s="188" t="str">
        <f>IF(OR(F9="",F9=0,),"",N9*$G9)</f>
        <v/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</row>
    <row r="10" spans="1:177" s="22" customFormat="1" ht="26.45" customHeight="1" x14ac:dyDescent="0.2">
      <c r="A10" s="23" t="s">
        <v>183</v>
      </c>
      <c r="B10" s="24">
        <v>2</v>
      </c>
      <c r="C10" s="39" t="s">
        <v>282</v>
      </c>
      <c r="D10" s="94" t="s">
        <v>95</v>
      </c>
      <c r="E10" s="77" t="s">
        <v>256</v>
      </c>
      <c r="F10" s="126">
        <v>0</v>
      </c>
      <c r="G10" s="185" t="str">
        <f>IF(OR(F10="",F10=0,F10=" "),"",F10/1000)</f>
        <v/>
      </c>
      <c r="H10" s="152">
        <v>700</v>
      </c>
      <c r="I10" s="187" t="str">
        <f>IF(OR(F10="",F10=0,F10=" "),"",H10*$G10)</f>
        <v/>
      </c>
      <c r="J10" s="152">
        <v>700</v>
      </c>
      <c r="K10" s="187" t="str">
        <f t="shared" ref="K10:K32" si="0">IF(OR(F10="",F10=0,),"",J10*$G10)</f>
        <v/>
      </c>
      <c r="L10" s="152">
        <v>700</v>
      </c>
      <c r="M10" s="187" t="str">
        <f t="shared" ref="M10:M32" si="1">IF(OR(F10="",F10=0,),"",L10*$G10)</f>
        <v/>
      </c>
      <c r="N10" s="152">
        <v>700</v>
      </c>
      <c r="O10" s="188" t="str">
        <f t="shared" ref="O10:O32" si="2">IF(OR(F10="",F10=0,),"",N10*$G10)</f>
        <v/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</row>
    <row r="11" spans="1:177" s="22" customFormat="1" ht="26.45" customHeight="1" x14ac:dyDescent="0.2">
      <c r="A11" s="23" t="s">
        <v>183</v>
      </c>
      <c r="B11" s="24">
        <v>3</v>
      </c>
      <c r="C11" s="39" t="s">
        <v>2</v>
      </c>
      <c r="D11" s="94" t="s">
        <v>93</v>
      </c>
      <c r="E11" s="69" t="s">
        <v>254</v>
      </c>
      <c r="F11" s="126">
        <v>0</v>
      </c>
      <c r="G11" s="185" t="str">
        <f t="shared" ref="G11:G32" si="3">IF(OR(F11="",F11=0,F11=" "),"",F11/1000)</f>
        <v/>
      </c>
      <c r="H11" s="152">
        <v>24.5</v>
      </c>
      <c r="I11" s="187" t="str">
        <f t="shared" ref="I11:I31" si="4">IF(OR(F11="",F11=0,F11=" "),"",H11*$G11)</f>
        <v/>
      </c>
      <c r="J11" s="152">
        <v>24.5</v>
      </c>
      <c r="K11" s="187" t="str">
        <f t="shared" si="0"/>
        <v/>
      </c>
      <c r="L11" s="152">
        <v>24.5</v>
      </c>
      <c r="M11" s="187" t="str">
        <f t="shared" si="1"/>
        <v/>
      </c>
      <c r="N11" s="152">
        <v>24.5</v>
      </c>
      <c r="O11" s="188" t="str">
        <f t="shared" si="2"/>
        <v/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</row>
    <row r="12" spans="1:177" s="22" customFormat="1" ht="26.45" customHeight="1" x14ac:dyDescent="0.2">
      <c r="A12" s="23" t="s">
        <v>183</v>
      </c>
      <c r="B12" s="24">
        <v>4</v>
      </c>
      <c r="C12" s="39" t="s">
        <v>283</v>
      </c>
      <c r="D12" s="94" t="s">
        <v>94</v>
      </c>
      <c r="E12" s="77" t="s">
        <v>254</v>
      </c>
      <c r="F12" s="126">
        <v>0</v>
      </c>
      <c r="G12" s="185" t="str">
        <f t="shared" si="3"/>
        <v/>
      </c>
      <c r="H12" s="152">
        <v>70</v>
      </c>
      <c r="I12" s="187" t="str">
        <f t="shared" si="4"/>
        <v/>
      </c>
      <c r="J12" s="152">
        <v>70</v>
      </c>
      <c r="K12" s="187" t="str">
        <f t="shared" si="0"/>
        <v/>
      </c>
      <c r="L12" s="152">
        <v>70</v>
      </c>
      <c r="M12" s="187" t="str">
        <f t="shared" si="1"/>
        <v/>
      </c>
      <c r="N12" s="152">
        <v>70</v>
      </c>
      <c r="O12" s="188" t="str">
        <f t="shared" si="2"/>
        <v/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</row>
    <row r="13" spans="1:177" s="22" customFormat="1" ht="26.45" customHeight="1" x14ac:dyDescent="0.2">
      <c r="A13" s="23" t="s">
        <v>183</v>
      </c>
      <c r="B13" s="24">
        <v>5</v>
      </c>
      <c r="C13" s="39" t="s">
        <v>151</v>
      </c>
      <c r="D13" s="94" t="s">
        <v>152</v>
      </c>
      <c r="E13" s="77" t="s">
        <v>256</v>
      </c>
      <c r="F13" s="126">
        <v>0</v>
      </c>
      <c r="G13" s="185" t="str">
        <f t="shared" si="3"/>
        <v/>
      </c>
      <c r="H13" s="152">
        <v>30</v>
      </c>
      <c r="I13" s="187" t="str">
        <f t="shared" si="4"/>
        <v/>
      </c>
      <c r="J13" s="152">
        <v>30</v>
      </c>
      <c r="K13" s="187" t="str">
        <f t="shared" si="0"/>
        <v/>
      </c>
      <c r="L13" s="152">
        <v>30</v>
      </c>
      <c r="M13" s="187" t="str">
        <f t="shared" si="1"/>
        <v/>
      </c>
      <c r="N13" s="152">
        <v>30</v>
      </c>
      <c r="O13" s="188" t="str">
        <f t="shared" si="2"/>
        <v/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</row>
    <row r="14" spans="1:177" s="22" customFormat="1" ht="26.45" customHeight="1" x14ac:dyDescent="0.2">
      <c r="A14" s="23" t="s">
        <v>183</v>
      </c>
      <c r="B14" s="24">
        <v>6</v>
      </c>
      <c r="C14" s="39" t="s">
        <v>284</v>
      </c>
      <c r="D14" s="94" t="s">
        <v>96</v>
      </c>
      <c r="E14" s="77" t="s">
        <v>254</v>
      </c>
      <c r="F14" s="126">
        <v>0</v>
      </c>
      <c r="G14" s="185" t="str">
        <f t="shared" si="3"/>
        <v/>
      </c>
      <c r="H14" s="152">
        <v>10</v>
      </c>
      <c r="I14" s="187" t="str">
        <f t="shared" si="4"/>
        <v/>
      </c>
      <c r="J14" s="152">
        <v>5</v>
      </c>
      <c r="K14" s="187" t="str">
        <f t="shared" si="0"/>
        <v/>
      </c>
      <c r="L14" s="152">
        <v>0</v>
      </c>
      <c r="M14" s="187" t="str">
        <f t="shared" si="1"/>
        <v/>
      </c>
      <c r="N14" s="152">
        <v>140</v>
      </c>
      <c r="O14" s="188" t="str">
        <f t="shared" si="2"/>
        <v/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</row>
    <row r="15" spans="1:177" s="22" customFormat="1" ht="26.45" customHeight="1" x14ac:dyDescent="0.2">
      <c r="A15" s="23" t="s">
        <v>183</v>
      </c>
      <c r="B15" s="24">
        <v>7</v>
      </c>
      <c r="C15" s="39" t="s">
        <v>285</v>
      </c>
      <c r="D15" s="143" t="s">
        <v>204</v>
      </c>
      <c r="E15" s="77" t="s">
        <v>254</v>
      </c>
      <c r="F15" s="126">
        <v>0</v>
      </c>
      <c r="G15" s="185" t="str">
        <f t="shared" si="3"/>
        <v/>
      </c>
      <c r="H15" s="152">
        <v>0</v>
      </c>
      <c r="I15" s="187" t="str">
        <f t="shared" si="4"/>
        <v/>
      </c>
      <c r="J15" s="152">
        <v>0</v>
      </c>
      <c r="K15" s="187" t="str">
        <f t="shared" si="0"/>
        <v/>
      </c>
      <c r="L15" s="152">
        <v>0</v>
      </c>
      <c r="M15" s="187" t="str">
        <f t="shared" si="1"/>
        <v/>
      </c>
      <c r="N15" s="152">
        <v>150</v>
      </c>
      <c r="O15" s="188" t="str">
        <f t="shared" si="2"/>
        <v/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</row>
    <row r="16" spans="1:177" s="22" customFormat="1" ht="26.45" customHeight="1" x14ac:dyDescent="0.2">
      <c r="A16" s="23" t="s">
        <v>183</v>
      </c>
      <c r="B16" s="24">
        <v>8</v>
      </c>
      <c r="C16" s="39" t="s">
        <v>286</v>
      </c>
      <c r="D16" s="94" t="s">
        <v>118</v>
      </c>
      <c r="E16" s="77" t="s">
        <v>254</v>
      </c>
      <c r="F16" s="126">
        <v>0</v>
      </c>
      <c r="G16" s="185" t="str">
        <f t="shared" si="3"/>
        <v/>
      </c>
      <c r="H16" s="152">
        <v>0</v>
      </c>
      <c r="I16" s="187" t="str">
        <f t="shared" si="4"/>
        <v/>
      </c>
      <c r="J16" s="152">
        <v>0</v>
      </c>
      <c r="K16" s="187" t="str">
        <f t="shared" si="0"/>
        <v/>
      </c>
      <c r="L16" s="152">
        <v>120</v>
      </c>
      <c r="M16" s="187" t="str">
        <f t="shared" si="1"/>
        <v/>
      </c>
      <c r="N16" s="152">
        <v>0</v>
      </c>
      <c r="O16" s="188" t="str">
        <f t="shared" si="2"/>
        <v/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</row>
    <row r="17" spans="1:177" s="22" customFormat="1" ht="26.45" customHeight="1" x14ac:dyDescent="0.2">
      <c r="A17" s="23" t="s">
        <v>183</v>
      </c>
      <c r="B17" s="24">
        <v>9</v>
      </c>
      <c r="C17" s="39" t="s">
        <v>3</v>
      </c>
      <c r="D17" s="94" t="s">
        <v>97</v>
      </c>
      <c r="E17" s="77" t="s">
        <v>254</v>
      </c>
      <c r="F17" s="126">
        <v>0</v>
      </c>
      <c r="G17" s="185" t="str">
        <f t="shared" si="3"/>
        <v/>
      </c>
      <c r="H17" s="152">
        <v>24</v>
      </c>
      <c r="I17" s="187" t="str">
        <f t="shared" si="4"/>
        <v/>
      </c>
      <c r="J17" s="152">
        <v>24</v>
      </c>
      <c r="K17" s="187" t="str">
        <f t="shared" si="0"/>
        <v/>
      </c>
      <c r="L17" s="152">
        <v>24</v>
      </c>
      <c r="M17" s="187" t="str">
        <f t="shared" si="1"/>
        <v/>
      </c>
      <c r="N17" s="152">
        <v>24</v>
      </c>
      <c r="O17" s="188" t="str">
        <f t="shared" si="2"/>
        <v/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</row>
    <row r="18" spans="1:177" s="22" customFormat="1" ht="26.45" customHeight="1" x14ac:dyDescent="0.2">
      <c r="A18" s="23" t="s">
        <v>183</v>
      </c>
      <c r="B18" s="24">
        <v>10</v>
      </c>
      <c r="C18" s="39" t="s">
        <v>4</v>
      </c>
      <c r="D18" s="94"/>
      <c r="E18" s="77" t="s">
        <v>254</v>
      </c>
      <c r="F18" s="126">
        <v>0</v>
      </c>
      <c r="G18" s="185" t="str">
        <f t="shared" si="3"/>
        <v/>
      </c>
      <c r="H18" s="152">
        <v>20</v>
      </c>
      <c r="I18" s="187" t="str">
        <f t="shared" si="4"/>
        <v/>
      </c>
      <c r="J18" s="152">
        <v>40</v>
      </c>
      <c r="K18" s="187" t="str">
        <f t="shared" si="0"/>
        <v/>
      </c>
      <c r="L18" s="152">
        <v>27.5</v>
      </c>
      <c r="M18" s="187" t="str">
        <f t="shared" si="1"/>
        <v/>
      </c>
      <c r="N18" s="152">
        <v>30</v>
      </c>
      <c r="O18" s="188" t="str">
        <f t="shared" si="2"/>
        <v/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</row>
    <row r="19" spans="1:177" s="22" customFormat="1" ht="26.45" customHeight="1" x14ac:dyDescent="0.2">
      <c r="A19" s="23" t="s">
        <v>183</v>
      </c>
      <c r="B19" s="24">
        <v>11</v>
      </c>
      <c r="C19" s="39" t="s">
        <v>287</v>
      </c>
      <c r="D19" s="94" t="s">
        <v>288</v>
      </c>
      <c r="E19" s="77" t="s">
        <v>254</v>
      </c>
      <c r="F19" s="126">
        <v>0</v>
      </c>
      <c r="G19" s="185" t="str">
        <f t="shared" si="3"/>
        <v/>
      </c>
      <c r="H19" s="152">
        <v>0</v>
      </c>
      <c r="I19" s="187" t="str">
        <f t="shared" si="4"/>
        <v/>
      </c>
      <c r="J19" s="152">
        <v>0</v>
      </c>
      <c r="K19" s="187" t="str">
        <f t="shared" si="0"/>
        <v/>
      </c>
      <c r="L19" s="152">
        <v>6</v>
      </c>
      <c r="M19" s="187" t="str">
        <f t="shared" si="1"/>
        <v/>
      </c>
      <c r="N19" s="152">
        <v>0</v>
      </c>
      <c r="O19" s="188" t="str">
        <f t="shared" si="2"/>
        <v/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</row>
    <row r="20" spans="1:177" s="22" customFormat="1" ht="26.45" customHeight="1" x14ac:dyDescent="0.2">
      <c r="A20" s="23" t="s">
        <v>183</v>
      </c>
      <c r="B20" s="24">
        <v>12</v>
      </c>
      <c r="C20" s="39" t="s">
        <v>5</v>
      </c>
      <c r="D20" s="143" t="s">
        <v>99</v>
      </c>
      <c r="E20" s="77" t="s">
        <v>254</v>
      </c>
      <c r="F20" s="126">
        <v>0</v>
      </c>
      <c r="G20" s="185" t="str">
        <f t="shared" si="3"/>
        <v/>
      </c>
      <c r="H20" s="152">
        <v>348</v>
      </c>
      <c r="I20" s="187" t="str">
        <f t="shared" si="4"/>
        <v/>
      </c>
      <c r="J20" s="152">
        <v>298</v>
      </c>
      <c r="K20" s="187" t="str">
        <f t="shared" si="0"/>
        <v/>
      </c>
      <c r="L20" s="152">
        <v>293</v>
      </c>
      <c r="M20" s="187" t="str">
        <f t="shared" si="1"/>
        <v/>
      </c>
      <c r="N20" s="152">
        <v>258</v>
      </c>
      <c r="O20" s="188" t="str">
        <f t="shared" si="2"/>
        <v/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</row>
    <row r="21" spans="1:177" s="22" customFormat="1" ht="26.45" customHeight="1" x14ac:dyDescent="0.2">
      <c r="A21" s="23" t="s">
        <v>183</v>
      </c>
      <c r="B21" s="24">
        <v>13</v>
      </c>
      <c r="C21" s="39" t="s">
        <v>6</v>
      </c>
      <c r="D21" s="94" t="s">
        <v>139</v>
      </c>
      <c r="E21" s="77" t="s">
        <v>254</v>
      </c>
      <c r="F21" s="126">
        <v>0</v>
      </c>
      <c r="G21" s="185" t="str">
        <f t="shared" si="3"/>
        <v/>
      </c>
      <c r="H21" s="152">
        <v>209.45</v>
      </c>
      <c r="I21" s="187" t="str">
        <f t="shared" si="4"/>
        <v/>
      </c>
      <c r="J21" s="152">
        <v>0</v>
      </c>
      <c r="K21" s="187" t="str">
        <f t="shared" si="0"/>
        <v/>
      </c>
      <c r="L21" s="152">
        <v>209.45</v>
      </c>
      <c r="M21" s="187" t="str">
        <f t="shared" si="1"/>
        <v/>
      </c>
      <c r="N21" s="152">
        <v>0</v>
      </c>
      <c r="O21" s="188" t="str">
        <f t="shared" si="2"/>
        <v/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</row>
    <row r="22" spans="1:177" s="22" customFormat="1" ht="26.45" customHeight="1" x14ac:dyDescent="0.2">
      <c r="A22" s="23" t="s">
        <v>183</v>
      </c>
      <c r="B22" s="24">
        <v>14</v>
      </c>
      <c r="C22" s="39" t="s">
        <v>7</v>
      </c>
      <c r="D22" s="143" t="s">
        <v>289</v>
      </c>
      <c r="E22" s="77" t="s">
        <v>254</v>
      </c>
      <c r="F22" s="126">
        <v>0</v>
      </c>
      <c r="G22" s="185" t="str">
        <f t="shared" si="3"/>
        <v/>
      </c>
      <c r="H22" s="152">
        <v>250</v>
      </c>
      <c r="I22" s="187" t="str">
        <f t="shared" si="4"/>
        <v/>
      </c>
      <c r="J22" s="152">
        <v>0</v>
      </c>
      <c r="K22" s="187" t="str">
        <f t="shared" si="0"/>
        <v/>
      </c>
      <c r="L22" s="152">
        <v>250</v>
      </c>
      <c r="M22" s="187" t="str">
        <f t="shared" si="1"/>
        <v/>
      </c>
      <c r="N22" s="152">
        <v>0</v>
      </c>
      <c r="O22" s="188" t="str">
        <f t="shared" si="2"/>
        <v/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</row>
    <row r="23" spans="1:177" s="22" customFormat="1" ht="26.45" customHeight="1" x14ac:dyDescent="0.2">
      <c r="A23" s="23" t="s">
        <v>183</v>
      </c>
      <c r="B23" s="24">
        <v>15</v>
      </c>
      <c r="C23" s="39" t="s">
        <v>74</v>
      </c>
      <c r="D23" s="143" t="s">
        <v>197</v>
      </c>
      <c r="E23" s="77" t="s">
        <v>260</v>
      </c>
      <c r="F23" s="126">
        <v>0</v>
      </c>
      <c r="G23" s="185" t="str">
        <f t="shared" si="3"/>
        <v/>
      </c>
      <c r="H23" s="152">
        <v>20</v>
      </c>
      <c r="I23" s="187" t="str">
        <f t="shared" si="4"/>
        <v/>
      </c>
      <c r="J23" s="152">
        <v>0</v>
      </c>
      <c r="K23" s="187" t="str">
        <f t="shared" si="0"/>
        <v/>
      </c>
      <c r="L23" s="152">
        <v>0</v>
      </c>
      <c r="M23" s="187" t="str">
        <f t="shared" si="1"/>
        <v/>
      </c>
      <c r="N23" s="152">
        <v>0</v>
      </c>
      <c r="O23" s="188" t="str">
        <f t="shared" si="2"/>
        <v/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</row>
    <row r="24" spans="1:177" s="22" customFormat="1" ht="26.45" customHeight="1" x14ac:dyDescent="0.2">
      <c r="A24" s="23" t="s">
        <v>183</v>
      </c>
      <c r="B24" s="24">
        <v>16</v>
      </c>
      <c r="C24" s="39" t="s">
        <v>8</v>
      </c>
      <c r="D24" s="94" t="s">
        <v>194</v>
      </c>
      <c r="E24" s="77" t="s">
        <v>254</v>
      </c>
      <c r="F24" s="126">
        <v>0</v>
      </c>
      <c r="G24" s="185" t="str">
        <f t="shared" si="3"/>
        <v/>
      </c>
      <c r="H24" s="152">
        <v>80</v>
      </c>
      <c r="I24" s="187" t="str">
        <f t="shared" si="4"/>
        <v/>
      </c>
      <c r="J24" s="152">
        <v>80</v>
      </c>
      <c r="K24" s="187" t="str">
        <f t="shared" si="0"/>
        <v/>
      </c>
      <c r="L24" s="152">
        <v>80</v>
      </c>
      <c r="M24" s="187" t="str">
        <f t="shared" si="1"/>
        <v/>
      </c>
      <c r="N24" s="152">
        <v>80</v>
      </c>
      <c r="O24" s="188" t="str">
        <f t="shared" si="2"/>
        <v/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</row>
    <row r="25" spans="1:177" s="22" customFormat="1" ht="26.45" customHeight="1" x14ac:dyDescent="0.2">
      <c r="A25" s="23" t="s">
        <v>183</v>
      </c>
      <c r="B25" s="24">
        <v>17</v>
      </c>
      <c r="C25" s="39" t="s">
        <v>290</v>
      </c>
      <c r="D25" s="94" t="s">
        <v>102</v>
      </c>
      <c r="E25" s="77" t="s">
        <v>254</v>
      </c>
      <c r="F25" s="126">
        <v>0</v>
      </c>
      <c r="G25" s="185" t="str">
        <f t="shared" si="3"/>
        <v/>
      </c>
      <c r="H25" s="189">
        <v>0</v>
      </c>
      <c r="I25" s="187" t="str">
        <f t="shared" si="4"/>
        <v/>
      </c>
      <c r="J25" s="189">
        <v>5.5</v>
      </c>
      <c r="K25" s="187" t="str">
        <f t="shared" si="0"/>
        <v/>
      </c>
      <c r="L25" s="189">
        <v>5.5</v>
      </c>
      <c r="M25" s="187" t="str">
        <f t="shared" si="1"/>
        <v/>
      </c>
      <c r="N25" s="189">
        <v>2.75</v>
      </c>
      <c r="O25" s="188" t="str">
        <f t="shared" si="2"/>
        <v/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</row>
    <row r="26" spans="1:177" s="22" customFormat="1" ht="26.45" customHeight="1" x14ac:dyDescent="0.2">
      <c r="A26" s="23" t="s">
        <v>183</v>
      </c>
      <c r="B26" s="24">
        <v>18</v>
      </c>
      <c r="C26" s="39" t="s">
        <v>9</v>
      </c>
      <c r="D26" s="94" t="s">
        <v>103</v>
      </c>
      <c r="E26" s="77" t="s">
        <v>254</v>
      </c>
      <c r="F26" s="126">
        <v>0</v>
      </c>
      <c r="G26" s="185" t="str">
        <f t="shared" si="3"/>
        <v/>
      </c>
      <c r="H26" s="152">
        <v>45</v>
      </c>
      <c r="I26" s="187" t="str">
        <f t="shared" si="4"/>
        <v/>
      </c>
      <c r="J26" s="152">
        <v>20</v>
      </c>
      <c r="K26" s="187" t="str">
        <f t="shared" si="0"/>
        <v/>
      </c>
      <c r="L26" s="152">
        <v>30</v>
      </c>
      <c r="M26" s="187" t="str">
        <f t="shared" si="1"/>
        <v/>
      </c>
      <c r="N26" s="152">
        <v>35</v>
      </c>
      <c r="O26" s="188" t="str">
        <f t="shared" si="2"/>
        <v/>
      </c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</row>
    <row r="27" spans="1:177" s="22" customFormat="1" ht="26.45" customHeight="1" x14ac:dyDescent="0.2">
      <c r="A27" s="23" t="s">
        <v>183</v>
      </c>
      <c r="B27" s="24">
        <v>19</v>
      </c>
      <c r="C27" s="39" t="s">
        <v>10</v>
      </c>
      <c r="D27" s="143" t="s">
        <v>147</v>
      </c>
      <c r="E27" s="77" t="s">
        <v>254</v>
      </c>
      <c r="F27" s="126">
        <v>0</v>
      </c>
      <c r="G27" s="185" t="str">
        <f t="shared" si="3"/>
        <v/>
      </c>
      <c r="H27" s="152">
        <v>269.32</v>
      </c>
      <c r="I27" s="187" t="str">
        <f t="shared" si="4"/>
        <v/>
      </c>
      <c r="J27" s="152">
        <v>213</v>
      </c>
      <c r="K27" s="187" t="str">
        <f t="shared" si="0"/>
        <v/>
      </c>
      <c r="L27" s="152">
        <v>312.5</v>
      </c>
      <c r="M27" s="187" t="str">
        <f t="shared" si="1"/>
        <v/>
      </c>
      <c r="N27" s="152">
        <v>213</v>
      </c>
      <c r="O27" s="188" t="str">
        <f t="shared" si="2"/>
        <v/>
      </c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</row>
    <row r="28" spans="1:177" s="22" customFormat="1" ht="26.45" customHeight="1" x14ac:dyDescent="0.2">
      <c r="A28" s="23" t="s">
        <v>183</v>
      </c>
      <c r="B28" s="24">
        <v>20</v>
      </c>
      <c r="C28" s="39" t="s">
        <v>11</v>
      </c>
      <c r="D28" s="94" t="s">
        <v>104</v>
      </c>
      <c r="E28" s="77" t="s">
        <v>254</v>
      </c>
      <c r="F28" s="126">
        <v>0</v>
      </c>
      <c r="G28" s="185" t="str">
        <f t="shared" si="3"/>
        <v/>
      </c>
      <c r="H28" s="152">
        <v>16</v>
      </c>
      <c r="I28" s="187" t="str">
        <f t="shared" si="4"/>
        <v/>
      </c>
      <c r="J28" s="152">
        <v>16</v>
      </c>
      <c r="K28" s="187" t="str">
        <f t="shared" si="0"/>
        <v/>
      </c>
      <c r="L28" s="152">
        <v>22.5</v>
      </c>
      <c r="M28" s="187" t="str">
        <f t="shared" si="1"/>
        <v/>
      </c>
      <c r="N28" s="152">
        <v>18</v>
      </c>
      <c r="O28" s="188" t="str">
        <f t="shared" si="2"/>
        <v/>
      </c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</row>
    <row r="29" spans="1:177" s="22" customFormat="1" ht="26.45" customHeight="1" x14ac:dyDescent="0.2">
      <c r="A29" s="23" t="s">
        <v>183</v>
      </c>
      <c r="B29" s="24">
        <v>21</v>
      </c>
      <c r="C29" s="39" t="s">
        <v>12</v>
      </c>
      <c r="D29" s="94" t="s">
        <v>291</v>
      </c>
      <c r="E29" s="77" t="s">
        <v>254</v>
      </c>
      <c r="F29" s="126">
        <v>0</v>
      </c>
      <c r="G29" s="185" t="str">
        <f t="shared" si="3"/>
        <v/>
      </c>
      <c r="H29" s="152">
        <v>150</v>
      </c>
      <c r="I29" s="187" t="str">
        <f t="shared" si="4"/>
        <v/>
      </c>
      <c r="J29" s="152">
        <v>120</v>
      </c>
      <c r="K29" s="187" t="str">
        <f t="shared" si="0"/>
        <v/>
      </c>
      <c r="L29" s="152">
        <v>0</v>
      </c>
      <c r="M29" s="187" t="str">
        <f t="shared" si="1"/>
        <v/>
      </c>
      <c r="N29" s="152">
        <v>120</v>
      </c>
      <c r="O29" s="188" t="str">
        <f t="shared" si="2"/>
        <v/>
      </c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</row>
    <row r="30" spans="1:177" s="22" customFormat="1" ht="26.45" customHeight="1" x14ac:dyDescent="0.2">
      <c r="A30" s="23" t="s">
        <v>183</v>
      </c>
      <c r="B30" s="24">
        <v>22</v>
      </c>
      <c r="C30" s="39" t="s">
        <v>13</v>
      </c>
      <c r="D30" s="143" t="s">
        <v>204</v>
      </c>
      <c r="E30" s="77" t="s">
        <v>254</v>
      </c>
      <c r="F30" s="126">
        <v>0</v>
      </c>
      <c r="G30" s="206" t="str">
        <f t="shared" si="3"/>
        <v/>
      </c>
      <c r="H30" s="152">
        <v>240</v>
      </c>
      <c r="I30" s="187" t="str">
        <f t="shared" si="4"/>
        <v/>
      </c>
      <c r="J30" s="152">
        <v>120</v>
      </c>
      <c r="K30" s="187" t="str">
        <f t="shared" si="0"/>
        <v/>
      </c>
      <c r="L30" s="152">
        <v>120</v>
      </c>
      <c r="M30" s="187" t="str">
        <f t="shared" si="1"/>
        <v/>
      </c>
      <c r="N30" s="152">
        <v>240</v>
      </c>
      <c r="O30" s="188" t="str">
        <f t="shared" si="2"/>
        <v/>
      </c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</row>
    <row r="31" spans="1:177" s="22" customFormat="1" ht="26.45" customHeight="1" x14ac:dyDescent="0.2">
      <c r="A31" s="23" t="s">
        <v>183</v>
      </c>
      <c r="B31" s="24">
        <v>23</v>
      </c>
      <c r="C31" s="39" t="s">
        <v>292</v>
      </c>
      <c r="D31" s="143" t="s">
        <v>118</v>
      </c>
      <c r="E31" s="77" t="s">
        <v>254</v>
      </c>
      <c r="F31" s="126">
        <v>0</v>
      </c>
      <c r="G31" s="185" t="str">
        <f t="shared" si="3"/>
        <v/>
      </c>
      <c r="H31" s="152">
        <v>120</v>
      </c>
      <c r="I31" s="187" t="str">
        <f t="shared" si="4"/>
        <v/>
      </c>
      <c r="J31" s="152">
        <v>0</v>
      </c>
      <c r="K31" s="187" t="str">
        <f t="shared" si="0"/>
        <v/>
      </c>
      <c r="L31" s="152">
        <v>0</v>
      </c>
      <c r="M31" s="187" t="str">
        <f t="shared" si="1"/>
        <v/>
      </c>
      <c r="N31" s="152">
        <v>0</v>
      </c>
      <c r="O31" s="188" t="str">
        <f t="shared" si="2"/>
        <v/>
      </c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</row>
    <row r="32" spans="1:177" s="22" customFormat="1" ht="26.45" customHeight="1" x14ac:dyDescent="0.2">
      <c r="A32" s="23" t="s">
        <v>183</v>
      </c>
      <c r="B32" s="24">
        <v>24</v>
      </c>
      <c r="C32" s="39" t="s">
        <v>14</v>
      </c>
      <c r="D32" s="94" t="s">
        <v>105</v>
      </c>
      <c r="E32" s="77" t="s">
        <v>254</v>
      </c>
      <c r="F32" s="126">
        <v>0</v>
      </c>
      <c r="G32" s="185" t="str">
        <f t="shared" si="3"/>
        <v/>
      </c>
      <c r="H32" s="152">
        <v>56</v>
      </c>
      <c r="I32" s="187" t="str">
        <f>IF(OR(F32="",F32=0,F32=" "),"",H32*$G32)</f>
        <v/>
      </c>
      <c r="J32" s="152">
        <v>238</v>
      </c>
      <c r="K32" s="187" t="str">
        <f t="shared" si="0"/>
        <v/>
      </c>
      <c r="L32" s="152">
        <v>238</v>
      </c>
      <c r="M32" s="187" t="str">
        <f t="shared" si="1"/>
        <v/>
      </c>
      <c r="N32" s="152">
        <v>238</v>
      </c>
      <c r="O32" s="188" t="str">
        <f t="shared" si="2"/>
        <v/>
      </c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</row>
    <row r="33" spans="1:177" s="22" customFormat="1" ht="26.45" customHeight="1" x14ac:dyDescent="0.2">
      <c r="A33" s="23" t="s">
        <v>183</v>
      </c>
      <c r="B33" s="26" t="s">
        <v>293</v>
      </c>
      <c r="C33" s="288" t="s">
        <v>15</v>
      </c>
      <c r="D33" s="143" t="s">
        <v>106</v>
      </c>
      <c r="E33" s="294" t="s">
        <v>254</v>
      </c>
      <c r="F33" s="292">
        <v>0</v>
      </c>
      <c r="G33" s="293" t="str">
        <f>IF(OR(F33="",F33=0,F33=" "),"",F33/1000)</f>
        <v/>
      </c>
      <c r="H33" s="289">
        <v>120</v>
      </c>
      <c r="I33" s="160" t="str">
        <f>IF($D$160="","  ","  ")</f>
        <v xml:space="preserve">  </v>
      </c>
      <c r="J33" s="289">
        <v>120</v>
      </c>
      <c r="K33" s="290" t="str">
        <f>IF(OR(F33="",F33=0,),"",J33*$G33)</f>
        <v/>
      </c>
      <c r="L33" s="289">
        <v>115</v>
      </c>
      <c r="M33" s="290" t="str">
        <f>IF(OR(F33="",F33=0,),"",L33*$G33)</f>
        <v/>
      </c>
      <c r="N33" s="289">
        <v>100</v>
      </c>
      <c r="O33" s="285" t="str">
        <f>IF(OR(F33="",F33=0,),"",N33*$G33)</f>
        <v/>
      </c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</row>
    <row r="34" spans="1:177" s="22" customFormat="1" ht="26.45" customHeight="1" x14ac:dyDescent="0.2">
      <c r="A34" s="23" t="s">
        <v>183</v>
      </c>
      <c r="B34" s="26" t="s">
        <v>294</v>
      </c>
      <c r="C34" s="288"/>
      <c r="D34" s="143" t="s">
        <v>107</v>
      </c>
      <c r="E34" s="294"/>
      <c r="F34" s="292"/>
      <c r="G34" s="293"/>
      <c r="H34" s="289"/>
      <c r="I34" s="161" t="str">
        <f>IF($D$160="","  ","  ")</f>
        <v xml:space="preserve">  </v>
      </c>
      <c r="J34" s="289"/>
      <c r="K34" s="290"/>
      <c r="L34" s="289"/>
      <c r="M34" s="290"/>
      <c r="N34" s="289"/>
      <c r="O34" s="285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7"/>
      <c r="AF34" s="21"/>
      <c r="AG34" s="21"/>
      <c r="AH34" s="27"/>
      <c r="AI34" s="21"/>
      <c r="AJ34" s="21"/>
      <c r="AK34" s="21"/>
      <c r="AL34" s="21"/>
      <c r="AM34" s="21"/>
      <c r="AN34" s="21"/>
      <c r="AO34" s="21"/>
      <c r="AP34" s="21"/>
      <c r="AQ34" s="27"/>
      <c r="AR34" s="21"/>
      <c r="AS34" s="21"/>
      <c r="AT34" s="21"/>
      <c r="AU34" s="21"/>
      <c r="AV34" s="27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</row>
    <row r="35" spans="1:177" s="22" customFormat="1" ht="26.45" customHeight="1" x14ac:dyDescent="0.2">
      <c r="A35" s="23" t="s">
        <v>183</v>
      </c>
      <c r="B35" s="26" t="s">
        <v>295</v>
      </c>
      <c r="C35" s="288"/>
      <c r="D35" s="143" t="s">
        <v>108</v>
      </c>
      <c r="E35" s="294"/>
      <c r="F35" s="292"/>
      <c r="G35" s="293"/>
      <c r="H35" s="289"/>
      <c r="I35" s="161" t="str">
        <f>IF($D$160="","  ","  ")</f>
        <v xml:space="preserve">  </v>
      </c>
      <c r="J35" s="289"/>
      <c r="K35" s="290"/>
      <c r="L35" s="289"/>
      <c r="M35" s="290"/>
      <c r="N35" s="289"/>
      <c r="O35" s="285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</row>
    <row r="36" spans="1:177" s="22" customFormat="1" ht="32.450000000000003" customHeight="1" x14ac:dyDescent="0.2">
      <c r="A36" s="23" t="s">
        <v>183</v>
      </c>
      <c r="B36" s="26" t="s">
        <v>296</v>
      </c>
      <c r="C36" s="288"/>
      <c r="D36" s="94" t="s">
        <v>109</v>
      </c>
      <c r="E36" s="294"/>
      <c r="F36" s="292"/>
      <c r="G36" s="293"/>
      <c r="H36" s="289"/>
      <c r="I36" s="190" t="str">
        <f>IF(OR(F33="",F33=0,F33=" "),"",H33*$G33)</f>
        <v/>
      </c>
      <c r="J36" s="289"/>
      <c r="K36" s="290"/>
      <c r="L36" s="289"/>
      <c r="M36" s="290"/>
      <c r="N36" s="289"/>
      <c r="O36" s="285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</row>
    <row r="37" spans="1:177" s="22" customFormat="1" ht="26.45" customHeight="1" x14ac:dyDescent="0.2">
      <c r="A37" s="23" t="s">
        <v>183</v>
      </c>
      <c r="B37" s="26" t="s">
        <v>297</v>
      </c>
      <c r="C37" s="288"/>
      <c r="D37" s="143" t="s">
        <v>195</v>
      </c>
      <c r="E37" s="294"/>
      <c r="F37" s="292"/>
      <c r="G37" s="293"/>
      <c r="H37" s="289"/>
      <c r="I37" s="161" t="str">
        <f>IF($D$160="","  ","  ")</f>
        <v xml:space="preserve">  </v>
      </c>
      <c r="J37" s="289"/>
      <c r="K37" s="290"/>
      <c r="L37" s="289"/>
      <c r="M37" s="290"/>
      <c r="N37" s="289"/>
      <c r="O37" s="285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</row>
    <row r="38" spans="1:177" s="22" customFormat="1" ht="26.45" customHeight="1" x14ac:dyDescent="0.2">
      <c r="A38" s="23" t="s">
        <v>183</v>
      </c>
      <c r="B38" s="26">
        <v>25.6</v>
      </c>
      <c r="C38" s="288"/>
      <c r="D38" s="143" t="s">
        <v>278</v>
      </c>
      <c r="E38" s="294"/>
      <c r="F38" s="292"/>
      <c r="G38" s="293"/>
      <c r="H38" s="289"/>
      <c r="I38" s="161" t="str">
        <f>IF($D$160="","  ","  ")</f>
        <v xml:space="preserve">  </v>
      </c>
      <c r="J38" s="289"/>
      <c r="K38" s="290"/>
      <c r="L38" s="289"/>
      <c r="M38" s="290"/>
      <c r="N38" s="289"/>
      <c r="O38" s="285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</row>
    <row r="39" spans="1:177" s="22" customFormat="1" ht="26.45" customHeight="1" x14ac:dyDescent="0.2">
      <c r="A39" s="23" t="s">
        <v>183</v>
      </c>
      <c r="B39" s="26">
        <v>25.7</v>
      </c>
      <c r="C39" s="288"/>
      <c r="D39" s="143" t="s">
        <v>273</v>
      </c>
      <c r="E39" s="294"/>
      <c r="F39" s="292"/>
      <c r="G39" s="293"/>
      <c r="H39" s="289"/>
      <c r="I39" s="161" t="str">
        <f>IF($D$160="","  ","  ")</f>
        <v xml:space="preserve">  </v>
      </c>
      <c r="J39" s="289"/>
      <c r="K39" s="290"/>
      <c r="L39" s="289"/>
      <c r="M39" s="290"/>
      <c r="N39" s="289"/>
      <c r="O39" s="285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</row>
    <row r="40" spans="1:177" s="22" customFormat="1" ht="26.45" customHeight="1" x14ac:dyDescent="0.2">
      <c r="A40" s="23" t="s">
        <v>183</v>
      </c>
      <c r="B40" s="26">
        <v>25.8</v>
      </c>
      <c r="C40" s="288"/>
      <c r="D40" s="143" t="s">
        <v>274</v>
      </c>
      <c r="E40" s="294"/>
      <c r="F40" s="292"/>
      <c r="G40" s="293"/>
      <c r="H40" s="289"/>
      <c r="I40" s="161" t="str">
        <f>IF($D$160="","  ","  ")</f>
        <v xml:space="preserve">  </v>
      </c>
      <c r="J40" s="289"/>
      <c r="K40" s="290"/>
      <c r="L40" s="289"/>
      <c r="M40" s="290"/>
      <c r="N40" s="289"/>
      <c r="O40" s="285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</row>
    <row r="41" spans="1:177" s="22" customFormat="1" ht="26.45" customHeight="1" x14ac:dyDescent="0.2">
      <c r="A41" s="23" t="s">
        <v>183</v>
      </c>
      <c r="B41" s="24">
        <v>26</v>
      </c>
      <c r="C41" s="39" t="s">
        <v>16</v>
      </c>
      <c r="D41" s="143" t="s">
        <v>203</v>
      </c>
      <c r="E41" s="76" t="s">
        <v>254</v>
      </c>
      <c r="F41" s="127">
        <v>0</v>
      </c>
      <c r="G41" s="151" t="str">
        <f>IF(OR(F41="",F41=0,F41=" "),"",F41/1000)</f>
        <v/>
      </c>
      <c r="H41" s="152">
        <v>72.5</v>
      </c>
      <c r="I41" s="153" t="str">
        <f>IF(OR(F41="",F41=0,F41=" "),"",H41*$G41)</f>
        <v/>
      </c>
      <c r="J41" s="152">
        <v>72.5</v>
      </c>
      <c r="K41" s="153" t="str">
        <f>IF(OR(F41="",F41=0,),"",J41*$G41)</f>
        <v/>
      </c>
      <c r="L41" s="152">
        <v>77.5</v>
      </c>
      <c r="M41" s="153" t="str">
        <f>IF(OR(F41="",F41=0,),"",L41*$G41)</f>
        <v/>
      </c>
      <c r="N41" s="152">
        <v>92.5</v>
      </c>
      <c r="O41" s="207" t="str">
        <f>IF(OR(F41="",F41=0,),"",N41*$G41)</f>
        <v/>
      </c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</row>
    <row r="42" spans="1:177" s="22" customFormat="1" ht="26.45" customHeight="1" x14ac:dyDescent="0.2">
      <c r="A42" s="23" t="s">
        <v>183</v>
      </c>
      <c r="B42" s="26" t="s">
        <v>298</v>
      </c>
      <c r="C42" s="288" t="s">
        <v>17</v>
      </c>
      <c r="D42" s="143" t="s">
        <v>299</v>
      </c>
      <c r="E42" s="274" t="s">
        <v>254</v>
      </c>
      <c r="F42" s="292">
        <v>0</v>
      </c>
      <c r="G42" s="293" t="str">
        <f>IF(OR(F42="",F42=0,F42=" "),"",F42/1000)</f>
        <v/>
      </c>
      <c r="H42" s="289">
        <v>3150</v>
      </c>
      <c r="I42" s="160" t="str">
        <f>IF($D$160="","  ","  ")</f>
        <v xml:space="preserve">  </v>
      </c>
      <c r="J42" s="289">
        <v>3150</v>
      </c>
      <c r="K42" s="290" t="str">
        <f>IF(OR(F42="",F42=0,),"",J42*$G42)</f>
        <v/>
      </c>
      <c r="L42" s="289">
        <v>3150</v>
      </c>
      <c r="M42" s="290" t="str">
        <f>IF(OR(F42="",F42=0,),"",L42*$G42)</f>
        <v/>
      </c>
      <c r="N42" s="289">
        <v>3150</v>
      </c>
      <c r="O42" s="285" t="str">
        <f>IF(OR(F42="",F42=0,),"",N42*$G42)</f>
        <v/>
      </c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</row>
    <row r="43" spans="1:177" s="22" customFormat="1" ht="26.45" customHeight="1" x14ac:dyDescent="0.2">
      <c r="A43" s="23" t="s">
        <v>183</v>
      </c>
      <c r="B43" s="26" t="s">
        <v>300</v>
      </c>
      <c r="C43" s="288"/>
      <c r="D43" s="143" t="s">
        <v>301</v>
      </c>
      <c r="E43" s="274"/>
      <c r="F43" s="292"/>
      <c r="G43" s="293"/>
      <c r="H43" s="289"/>
      <c r="I43" s="161" t="str">
        <f>IF($D$160="","  ","  ")</f>
        <v xml:space="preserve">  </v>
      </c>
      <c r="J43" s="289"/>
      <c r="K43" s="290"/>
      <c r="L43" s="289"/>
      <c r="M43" s="290"/>
      <c r="N43" s="289"/>
      <c r="O43" s="285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</row>
    <row r="44" spans="1:177" s="22" customFormat="1" ht="26.45" customHeight="1" x14ac:dyDescent="0.2">
      <c r="A44" s="23" t="s">
        <v>183</v>
      </c>
      <c r="B44" s="26" t="s">
        <v>302</v>
      </c>
      <c r="C44" s="288"/>
      <c r="D44" s="143" t="s">
        <v>303</v>
      </c>
      <c r="E44" s="274"/>
      <c r="F44" s="292"/>
      <c r="G44" s="293"/>
      <c r="H44" s="289"/>
      <c r="I44" s="161" t="str">
        <f>IF(OR(F42="",F42=0,F42=" "),"",H42*$G42)</f>
        <v/>
      </c>
      <c r="J44" s="289"/>
      <c r="K44" s="290"/>
      <c r="L44" s="289"/>
      <c r="M44" s="290"/>
      <c r="N44" s="289"/>
      <c r="O44" s="285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5" customHeight="1" x14ac:dyDescent="0.2">
      <c r="A45" s="23" t="s">
        <v>183</v>
      </c>
      <c r="B45" s="26" t="s">
        <v>304</v>
      </c>
      <c r="C45" s="288"/>
      <c r="D45" s="94" t="s">
        <v>112</v>
      </c>
      <c r="E45" s="274"/>
      <c r="F45" s="292"/>
      <c r="G45" s="293"/>
      <c r="H45" s="289"/>
      <c r="I45" s="161" t="str">
        <f>IF($D$160="","  ","  ")</f>
        <v xml:space="preserve">  </v>
      </c>
      <c r="J45" s="289"/>
      <c r="K45" s="290"/>
      <c r="L45" s="289"/>
      <c r="M45" s="290"/>
      <c r="N45" s="289"/>
      <c r="O45" s="285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5" customHeight="1" x14ac:dyDescent="0.2">
      <c r="A46" s="23" t="s">
        <v>183</v>
      </c>
      <c r="B46" s="26" t="s">
        <v>305</v>
      </c>
      <c r="C46" s="288"/>
      <c r="D46" s="143" t="s">
        <v>306</v>
      </c>
      <c r="E46" s="274"/>
      <c r="F46" s="292"/>
      <c r="G46" s="293"/>
      <c r="H46" s="289"/>
      <c r="I46" s="161" t="str">
        <f>IF($D$160="","  ","  ")</f>
        <v xml:space="preserve">  </v>
      </c>
      <c r="J46" s="289"/>
      <c r="K46" s="290"/>
      <c r="L46" s="289"/>
      <c r="M46" s="290"/>
      <c r="N46" s="289"/>
      <c r="O46" s="285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5" customHeight="1" x14ac:dyDescent="0.2">
      <c r="A47" s="23" t="s">
        <v>183</v>
      </c>
      <c r="B47" s="24">
        <v>28</v>
      </c>
      <c r="C47" s="39" t="s">
        <v>18</v>
      </c>
      <c r="D47" s="94" t="s">
        <v>153</v>
      </c>
      <c r="E47" s="77" t="s">
        <v>254</v>
      </c>
      <c r="F47" s="127">
        <v>0</v>
      </c>
      <c r="G47" s="151" t="str">
        <f>IF(OR(F47="",F47=0,F47=" "),"",F47/1000)</f>
        <v/>
      </c>
      <c r="H47" s="189">
        <v>32.4</v>
      </c>
      <c r="I47" s="153" t="str">
        <f>IF(OR(F47="",F47=0,F47=" "),"",H47*$G47)</f>
        <v/>
      </c>
      <c r="J47" s="189">
        <v>0</v>
      </c>
      <c r="K47" s="153" t="str">
        <f>IF(OR(F47="",F47=0,),"",J47*$G47)</f>
        <v/>
      </c>
      <c r="L47" s="189">
        <v>0</v>
      </c>
      <c r="M47" s="153" t="str">
        <f>IF(OR(F47="",F47=0,),"",L47*$G47)</f>
        <v/>
      </c>
      <c r="N47" s="189">
        <v>54</v>
      </c>
      <c r="O47" s="154" t="str">
        <f>IF(OR(F47="",F47=0,),"",N47*$G47)</f>
        <v/>
      </c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</row>
    <row r="48" spans="1:177" s="22" customFormat="1" ht="26.45" customHeight="1" x14ac:dyDescent="0.2">
      <c r="A48" s="23" t="s">
        <v>183</v>
      </c>
      <c r="B48" s="24">
        <v>29</v>
      </c>
      <c r="C48" s="39" t="s">
        <v>19</v>
      </c>
      <c r="D48" s="94"/>
      <c r="E48" s="77" t="s">
        <v>254</v>
      </c>
      <c r="F48" s="127">
        <v>0</v>
      </c>
      <c r="G48" s="151" t="str">
        <f t="shared" ref="G48:G66" si="5">IF(OR(F48="",F48=0,F48=" "),"",F48/1000)</f>
        <v/>
      </c>
      <c r="H48" s="152">
        <v>200</v>
      </c>
      <c r="I48" s="153" t="str">
        <f t="shared" ref="I48:I66" si="6">IF(OR(F48="",F48=0,F48=" "),"",H48*$G48)</f>
        <v/>
      </c>
      <c r="J48" s="152">
        <v>200</v>
      </c>
      <c r="K48" s="153" t="str">
        <f t="shared" ref="K48:K66" si="7">IF(OR(F48="",F48=0,),"",J48*$G48)</f>
        <v/>
      </c>
      <c r="L48" s="152">
        <v>200</v>
      </c>
      <c r="M48" s="153" t="str">
        <f t="shared" ref="M48:M66" si="8">IF(OR(F48="",F48=0,),"",L48*$G48)</f>
        <v/>
      </c>
      <c r="N48" s="152">
        <v>200</v>
      </c>
      <c r="O48" s="154" t="str">
        <f t="shared" ref="O48:O66" si="9">IF(OR(F48="",F48=0,),"",N48*$G48)</f>
        <v/>
      </c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</row>
    <row r="49" spans="1:177" s="22" customFormat="1" ht="26.45" customHeight="1" x14ac:dyDescent="0.2">
      <c r="A49" s="23" t="s">
        <v>183</v>
      </c>
      <c r="B49" s="24">
        <v>30</v>
      </c>
      <c r="C49" s="39" t="s">
        <v>307</v>
      </c>
      <c r="D49" s="94" t="s">
        <v>95</v>
      </c>
      <c r="E49" s="77" t="s">
        <v>256</v>
      </c>
      <c r="F49" s="127">
        <v>0</v>
      </c>
      <c r="G49" s="151" t="str">
        <f t="shared" si="5"/>
        <v/>
      </c>
      <c r="H49" s="152">
        <v>50</v>
      </c>
      <c r="I49" s="153" t="str">
        <f t="shared" si="6"/>
        <v/>
      </c>
      <c r="J49" s="152">
        <v>60</v>
      </c>
      <c r="K49" s="153" t="str">
        <f t="shared" si="7"/>
        <v/>
      </c>
      <c r="L49" s="152">
        <v>165</v>
      </c>
      <c r="M49" s="153" t="str">
        <f t="shared" si="8"/>
        <v/>
      </c>
      <c r="N49" s="152">
        <v>20</v>
      </c>
      <c r="O49" s="154" t="str">
        <f t="shared" si="9"/>
        <v/>
      </c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</row>
    <row r="50" spans="1:177" s="22" customFormat="1" ht="26.45" customHeight="1" x14ac:dyDescent="0.2">
      <c r="A50" s="23" t="s">
        <v>183</v>
      </c>
      <c r="B50" s="24">
        <v>31</v>
      </c>
      <c r="C50" s="39" t="s">
        <v>308</v>
      </c>
      <c r="D50" s="94" t="s">
        <v>116</v>
      </c>
      <c r="E50" s="77" t="s">
        <v>254</v>
      </c>
      <c r="F50" s="127">
        <v>0</v>
      </c>
      <c r="G50" s="151" t="str">
        <f t="shared" si="5"/>
        <v/>
      </c>
      <c r="H50" s="189">
        <v>150</v>
      </c>
      <c r="I50" s="153" t="str">
        <f t="shared" si="6"/>
        <v/>
      </c>
      <c r="J50" s="189">
        <v>170</v>
      </c>
      <c r="K50" s="153" t="str">
        <f t="shared" si="7"/>
        <v/>
      </c>
      <c r="L50" s="189">
        <v>150</v>
      </c>
      <c r="M50" s="153" t="str">
        <f t="shared" si="8"/>
        <v/>
      </c>
      <c r="N50" s="189">
        <v>150</v>
      </c>
      <c r="O50" s="154" t="str">
        <f t="shared" si="9"/>
        <v/>
      </c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</row>
    <row r="51" spans="1:177" s="22" customFormat="1" ht="26.45" customHeight="1" x14ac:dyDescent="0.2">
      <c r="A51" s="23" t="s">
        <v>183</v>
      </c>
      <c r="B51" s="24">
        <v>32</v>
      </c>
      <c r="C51" s="39" t="s">
        <v>20</v>
      </c>
      <c r="D51" s="143" t="s">
        <v>159</v>
      </c>
      <c r="E51" s="77" t="s">
        <v>254</v>
      </c>
      <c r="F51" s="127">
        <v>0</v>
      </c>
      <c r="G51" s="151" t="str">
        <f t="shared" si="5"/>
        <v/>
      </c>
      <c r="H51" s="189">
        <v>344.4</v>
      </c>
      <c r="I51" s="153" t="str">
        <f t="shared" si="6"/>
        <v/>
      </c>
      <c r="J51" s="189">
        <v>270.60000000000002</v>
      </c>
      <c r="K51" s="153" t="str">
        <f t="shared" si="7"/>
        <v/>
      </c>
      <c r="L51" s="189">
        <v>172.2</v>
      </c>
      <c r="M51" s="153" t="str">
        <f t="shared" si="8"/>
        <v/>
      </c>
      <c r="N51" s="189">
        <v>295.2</v>
      </c>
      <c r="O51" s="154" t="str">
        <f t="shared" si="9"/>
        <v/>
      </c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</row>
    <row r="52" spans="1:177" s="22" customFormat="1" ht="26.45" customHeight="1" x14ac:dyDescent="0.2">
      <c r="A52" s="23" t="s">
        <v>183</v>
      </c>
      <c r="B52" s="24">
        <v>33</v>
      </c>
      <c r="C52" s="39" t="s">
        <v>21</v>
      </c>
      <c r="D52" s="143" t="s">
        <v>154</v>
      </c>
      <c r="E52" s="77" t="s">
        <v>254</v>
      </c>
      <c r="F52" s="127">
        <v>0</v>
      </c>
      <c r="G52" s="151" t="str">
        <f t="shared" si="5"/>
        <v/>
      </c>
      <c r="H52" s="189">
        <v>300</v>
      </c>
      <c r="I52" s="153" t="str">
        <f t="shared" si="6"/>
        <v/>
      </c>
      <c r="J52" s="189">
        <v>300</v>
      </c>
      <c r="K52" s="153" t="str">
        <f t="shared" si="7"/>
        <v/>
      </c>
      <c r="L52" s="189">
        <v>300</v>
      </c>
      <c r="M52" s="153" t="str">
        <f t="shared" si="8"/>
        <v/>
      </c>
      <c r="N52" s="189">
        <v>300</v>
      </c>
      <c r="O52" s="154" t="str">
        <f t="shared" si="9"/>
        <v/>
      </c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</row>
    <row r="53" spans="1:177" s="22" customFormat="1" ht="26.45" customHeight="1" x14ac:dyDescent="0.2">
      <c r="A53" s="23" t="s">
        <v>183</v>
      </c>
      <c r="B53" s="24">
        <v>34</v>
      </c>
      <c r="C53" s="39" t="s">
        <v>22</v>
      </c>
      <c r="D53" s="143" t="s">
        <v>205</v>
      </c>
      <c r="E53" s="77" t="s">
        <v>254</v>
      </c>
      <c r="F53" s="127">
        <v>0</v>
      </c>
      <c r="G53" s="151" t="str">
        <f t="shared" si="5"/>
        <v/>
      </c>
      <c r="H53" s="189">
        <v>0</v>
      </c>
      <c r="I53" s="153" t="str">
        <f t="shared" si="6"/>
        <v/>
      </c>
      <c r="J53" s="189">
        <v>240</v>
      </c>
      <c r="K53" s="153" t="str">
        <f t="shared" si="7"/>
        <v/>
      </c>
      <c r="L53" s="189">
        <v>120</v>
      </c>
      <c r="M53" s="153" t="str">
        <f t="shared" si="8"/>
        <v/>
      </c>
      <c r="N53" s="189">
        <v>120</v>
      </c>
      <c r="O53" s="154" t="str">
        <f t="shared" si="9"/>
        <v/>
      </c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</row>
    <row r="54" spans="1:177" s="22" customFormat="1" ht="26.45" customHeight="1" x14ac:dyDescent="0.2">
      <c r="A54" s="23" t="s">
        <v>183</v>
      </c>
      <c r="B54" s="24">
        <v>35</v>
      </c>
      <c r="C54" s="39" t="s">
        <v>23</v>
      </c>
      <c r="D54" s="143" t="s">
        <v>148</v>
      </c>
      <c r="E54" s="77" t="s">
        <v>254</v>
      </c>
      <c r="F54" s="127">
        <v>0</v>
      </c>
      <c r="G54" s="151" t="str">
        <f t="shared" si="5"/>
        <v/>
      </c>
      <c r="H54" s="189">
        <v>286</v>
      </c>
      <c r="I54" s="153" t="str">
        <f t="shared" si="6"/>
        <v/>
      </c>
      <c r="J54" s="189">
        <v>275</v>
      </c>
      <c r="K54" s="153" t="str">
        <f t="shared" si="7"/>
        <v/>
      </c>
      <c r="L54" s="189">
        <v>165</v>
      </c>
      <c r="M54" s="153" t="str">
        <f t="shared" si="8"/>
        <v/>
      </c>
      <c r="N54" s="189">
        <v>187</v>
      </c>
      <c r="O54" s="154" t="str">
        <f t="shared" si="9"/>
        <v/>
      </c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</row>
    <row r="55" spans="1:177" s="22" customFormat="1" ht="26.45" customHeight="1" x14ac:dyDescent="0.2">
      <c r="A55" s="23" t="s">
        <v>183</v>
      </c>
      <c r="B55" s="24">
        <v>36</v>
      </c>
      <c r="C55" s="39" t="s">
        <v>24</v>
      </c>
      <c r="D55" s="143" t="s">
        <v>196</v>
      </c>
      <c r="E55" s="77" t="s">
        <v>260</v>
      </c>
      <c r="F55" s="127">
        <v>0</v>
      </c>
      <c r="G55" s="151" t="str">
        <f t="shared" si="5"/>
        <v/>
      </c>
      <c r="H55" s="152">
        <v>0</v>
      </c>
      <c r="I55" s="153" t="str">
        <f t="shared" si="6"/>
        <v/>
      </c>
      <c r="J55" s="152">
        <v>200</v>
      </c>
      <c r="K55" s="153" t="str">
        <f t="shared" si="7"/>
        <v/>
      </c>
      <c r="L55" s="152">
        <v>0</v>
      </c>
      <c r="M55" s="153" t="str">
        <f t="shared" si="8"/>
        <v/>
      </c>
      <c r="N55" s="152">
        <v>0</v>
      </c>
      <c r="O55" s="154" t="str">
        <f t="shared" si="9"/>
        <v/>
      </c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</row>
    <row r="56" spans="1:177" s="22" customFormat="1" ht="26.45" customHeight="1" x14ac:dyDescent="0.2">
      <c r="A56" s="23" t="s">
        <v>183</v>
      </c>
      <c r="B56" s="24">
        <v>37</v>
      </c>
      <c r="C56" s="39" t="s">
        <v>25</v>
      </c>
      <c r="D56" s="143" t="s">
        <v>119</v>
      </c>
      <c r="E56" s="77" t="s">
        <v>254</v>
      </c>
      <c r="F56" s="127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0</v>
      </c>
      <c r="K56" s="153" t="str">
        <f t="shared" si="7"/>
        <v/>
      </c>
      <c r="L56" s="152">
        <v>100</v>
      </c>
      <c r="M56" s="153" t="str">
        <f t="shared" si="8"/>
        <v/>
      </c>
      <c r="N56" s="152">
        <v>110</v>
      </c>
      <c r="O56" s="154" t="str">
        <f t="shared" si="9"/>
        <v/>
      </c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</row>
    <row r="57" spans="1:177" s="22" customFormat="1" ht="26.45" customHeight="1" x14ac:dyDescent="0.2">
      <c r="A57" s="23" t="s">
        <v>183</v>
      </c>
      <c r="B57" s="24">
        <v>38</v>
      </c>
      <c r="C57" s="39" t="s">
        <v>309</v>
      </c>
      <c r="D57" s="143" t="s">
        <v>310</v>
      </c>
      <c r="E57" s="77" t="s">
        <v>260</v>
      </c>
      <c r="F57" s="127">
        <v>0</v>
      </c>
      <c r="G57" s="151" t="str">
        <f t="shared" si="5"/>
        <v/>
      </c>
      <c r="H57" s="152">
        <v>200</v>
      </c>
      <c r="I57" s="153" t="str">
        <f t="shared" si="6"/>
        <v/>
      </c>
      <c r="J57" s="152">
        <v>0</v>
      </c>
      <c r="K57" s="153" t="str">
        <f t="shared" si="7"/>
        <v/>
      </c>
      <c r="L57" s="152">
        <v>0</v>
      </c>
      <c r="M57" s="153" t="str">
        <f t="shared" si="8"/>
        <v/>
      </c>
      <c r="N57" s="152">
        <v>0</v>
      </c>
      <c r="O57" s="154" t="str">
        <f t="shared" si="9"/>
        <v/>
      </c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</row>
    <row r="58" spans="1:177" s="22" customFormat="1" ht="26.45" customHeight="1" x14ac:dyDescent="0.2">
      <c r="A58" s="23" t="s">
        <v>183</v>
      </c>
      <c r="B58" s="24">
        <v>39</v>
      </c>
      <c r="C58" s="39" t="s">
        <v>26</v>
      </c>
      <c r="D58" s="94" t="s">
        <v>120</v>
      </c>
      <c r="E58" s="77" t="s">
        <v>256</v>
      </c>
      <c r="F58" s="127">
        <v>0</v>
      </c>
      <c r="G58" s="151" t="str">
        <f t="shared" si="5"/>
        <v/>
      </c>
      <c r="H58" s="152">
        <v>40</v>
      </c>
      <c r="I58" s="153" t="str">
        <f t="shared" si="6"/>
        <v/>
      </c>
      <c r="J58" s="152">
        <v>60</v>
      </c>
      <c r="K58" s="153" t="str">
        <f t="shared" si="7"/>
        <v/>
      </c>
      <c r="L58" s="152">
        <v>40</v>
      </c>
      <c r="M58" s="153" t="str">
        <f t="shared" si="8"/>
        <v/>
      </c>
      <c r="N58" s="152">
        <v>30</v>
      </c>
      <c r="O58" s="154" t="str">
        <f t="shared" si="9"/>
        <v/>
      </c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</row>
    <row r="59" spans="1:177" s="22" customFormat="1" ht="26.45" customHeight="1" x14ac:dyDescent="0.2">
      <c r="A59" s="23" t="s">
        <v>183</v>
      </c>
      <c r="B59" s="24">
        <v>40</v>
      </c>
      <c r="C59" s="39" t="s">
        <v>27</v>
      </c>
      <c r="D59" s="94" t="s">
        <v>27</v>
      </c>
      <c r="E59" s="77" t="s">
        <v>256</v>
      </c>
      <c r="F59" s="127">
        <v>0</v>
      </c>
      <c r="G59" s="151" t="str">
        <f t="shared" si="5"/>
        <v/>
      </c>
      <c r="H59" s="152">
        <v>225</v>
      </c>
      <c r="I59" s="153" t="str">
        <f t="shared" si="6"/>
        <v/>
      </c>
      <c r="J59" s="152">
        <v>205</v>
      </c>
      <c r="K59" s="153" t="str">
        <f t="shared" si="7"/>
        <v/>
      </c>
      <c r="L59" s="152">
        <v>220</v>
      </c>
      <c r="M59" s="153" t="str">
        <f t="shared" si="8"/>
        <v/>
      </c>
      <c r="N59" s="152">
        <v>225</v>
      </c>
      <c r="O59" s="154" t="str">
        <f t="shared" si="9"/>
        <v/>
      </c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</row>
    <row r="60" spans="1:177" s="22" customFormat="1" ht="26.45" customHeight="1" x14ac:dyDescent="0.2">
      <c r="A60" s="23" t="s">
        <v>183</v>
      </c>
      <c r="B60" s="24">
        <v>41</v>
      </c>
      <c r="C60" s="39" t="s">
        <v>28</v>
      </c>
      <c r="D60" s="94" t="s">
        <v>121</v>
      </c>
      <c r="E60" s="77" t="s">
        <v>254</v>
      </c>
      <c r="F60" s="127">
        <v>0</v>
      </c>
      <c r="G60" s="151" t="str">
        <f t="shared" si="5"/>
        <v/>
      </c>
      <c r="H60" s="152">
        <v>15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16.75</v>
      </c>
      <c r="M60" s="153" t="str">
        <f t="shared" si="8"/>
        <v/>
      </c>
      <c r="N60" s="152">
        <v>15</v>
      </c>
      <c r="O60" s="154" t="str">
        <f t="shared" si="9"/>
        <v/>
      </c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</row>
    <row r="61" spans="1:177" s="22" customFormat="1" ht="26.45" customHeight="1" x14ac:dyDescent="0.2">
      <c r="A61" s="23" t="s">
        <v>183</v>
      </c>
      <c r="B61" s="24">
        <v>42</v>
      </c>
      <c r="C61" s="39" t="s">
        <v>29</v>
      </c>
      <c r="D61" s="143" t="s">
        <v>311</v>
      </c>
      <c r="E61" s="77" t="s">
        <v>260</v>
      </c>
      <c r="F61" s="127">
        <v>0</v>
      </c>
      <c r="G61" s="151" t="str">
        <f t="shared" si="5"/>
        <v/>
      </c>
      <c r="H61" s="152">
        <v>0</v>
      </c>
      <c r="I61" s="153" t="str">
        <f t="shared" si="6"/>
        <v/>
      </c>
      <c r="J61" s="152">
        <v>0</v>
      </c>
      <c r="K61" s="153" t="str">
        <f t="shared" si="7"/>
        <v/>
      </c>
      <c r="L61" s="152">
        <v>200</v>
      </c>
      <c r="M61" s="153" t="str">
        <f t="shared" si="8"/>
        <v/>
      </c>
      <c r="N61" s="152">
        <v>0</v>
      </c>
      <c r="O61" s="154" t="str">
        <f t="shared" si="9"/>
        <v/>
      </c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</row>
    <row r="62" spans="1:177" s="22" customFormat="1" ht="26.45" customHeight="1" x14ac:dyDescent="0.2">
      <c r="A62" s="23" t="s">
        <v>183</v>
      </c>
      <c r="B62" s="24">
        <v>43</v>
      </c>
      <c r="C62" s="39" t="s">
        <v>30</v>
      </c>
      <c r="D62" s="94" t="s">
        <v>122</v>
      </c>
      <c r="E62" s="77" t="s">
        <v>254</v>
      </c>
      <c r="F62" s="127">
        <v>0</v>
      </c>
      <c r="G62" s="151" t="str">
        <f t="shared" si="5"/>
        <v/>
      </c>
      <c r="H62" s="152">
        <v>10</v>
      </c>
      <c r="I62" s="153" t="str">
        <f t="shared" si="6"/>
        <v/>
      </c>
      <c r="J62" s="152">
        <v>10</v>
      </c>
      <c r="K62" s="153" t="str">
        <f t="shared" si="7"/>
        <v/>
      </c>
      <c r="L62" s="152">
        <v>40</v>
      </c>
      <c r="M62" s="153" t="str">
        <f t="shared" si="8"/>
        <v/>
      </c>
      <c r="N62" s="152">
        <v>10</v>
      </c>
      <c r="O62" s="154" t="str">
        <f t="shared" si="9"/>
        <v/>
      </c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</row>
    <row r="63" spans="1:177" s="22" customFormat="1" ht="26.45" customHeight="1" x14ac:dyDescent="0.2">
      <c r="A63" s="23" t="s">
        <v>183</v>
      </c>
      <c r="B63" s="24">
        <v>44</v>
      </c>
      <c r="C63" s="39" t="s">
        <v>31</v>
      </c>
      <c r="D63" s="143" t="s">
        <v>123</v>
      </c>
      <c r="E63" s="77" t="s">
        <v>254</v>
      </c>
      <c r="F63" s="127">
        <v>0</v>
      </c>
      <c r="G63" s="151" t="str">
        <f t="shared" si="5"/>
        <v/>
      </c>
      <c r="H63" s="152">
        <v>2100</v>
      </c>
      <c r="I63" s="153" t="str">
        <f t="shared" si="6"/>
        <v/>
      </c>
      <c r="J63" s="152">
        <v>2100</v>
      </c>
      <c r="K63" s="153" t="str">
        <f t="shared" si="7"/>
        <v/>
      </c>
      <c r="L63" s="152">
        <v>2110</v>
      </c>
      <c r="M63" s="153" t="str">
        <f t="shared" si="8"/>
        <v/>
      </c>
      <c r="N63" s="152">
        <v>2100</v>
      </c>
      <c r="O63" s="154" t="str">
        <f t="shared" si="9"/>
        <v/>
      </c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</row>
    <row r="64" spans="1:177" s="22" customFormat="1" ht="26.45" customHeight="1" x14ac:dyDescent="0.2">
      <c r="A64" s="23" t="s">
        <v>183</v>
      </c>
      <c r="B64" s="24">
        <v>45</v>
      </c>
      <c r="C64" s="39" t="s">
        <v>32</v>
      </c>
      <c r="D64" s="94" t="s">
        <v>124</v>
      </c>
      <c r="E64" s="77" t="s">
        <v>254</v>
      </c>
      <c r="F64" s="127">
        <v>0</v>
      </c>
      <c r="G64" s="151" t="str">
        <f t="shared" si="5"/>
        <v/>
      </c>
      <c r="H64" s="152">
        <v>10</v>
      </c>
      <c r="I64" s="153" t="str">
        <f t="shared" si="6"/>
        <v/>
      </c>
      <c r="J64" s="152">
        <v>20</v>
      </c>
      <c r="K64" s="153" t="str">
        <f t="shared" si="7"/>
        <v/>
      </c>
      <c r="L64" s="152">
        <v>20</v>
      </c>
      <c r="M64" s="153" t="str">
        <f t="shared" si="8"/>
        <v/>
      </c>
      <c r="N64" s="152">
        <v>20</v>
      </c>
      <c r="O64" s="154" t="str">
        <f t="shared" si="9"/>
        <v/>
      </c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</row>
    <row r="65" spans="1:177" s="22" customFormat="1" ht="26.45" customHeight="1" x14ac:dyDescent="0.2">
      <c r="A65" s="23" t="s">
        <v>183</v>
      </c>
      <c r="B65" s="24">
        <v>46</v>
      </c>
      <c r="C65" s="39" t="s">
        <v>33</v>
      </c>
      <c r="D65" s="143" t="s">
        <v>125</v>
      </c>
      <c r="E65" s="77" t="s">
        <v>254</v>
      </c>
      <c r="F65" s="127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40</v>
      </c>
      <c r="O65" s="154" t="str">
        <f t="shared" si="9"/>
        <v/>
      </c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</row>
    <row r="66" spans="1:177" s="22" customFormat="1" ht="26.45" customHeight="1" x14ac:dyDescent="0.2">
      <c r="A66" s="23" t="s">
        <v>183</v>
      </c>
      <c r="B66" s="24">
        <v>47</v>
      </c>
      <c r="C66" s="39" t="s">
        <v>312</v>
      </c>
      <c r="D66" s="94" t="s">
        <v>126</v>
      </c>
      <c r="E66" s="77" t="s">
        <v>254</v>
      </c>
      <c r="F66" s="127">
        <v>0</v>
      </c>
      <c r="G66" s="151" t="str">
        <f t="shared" si="5"/>
        <v/>
      </c>
      <c r="H66" s="152">
        <v>100</v>
      </c>
      <c r="I66" s="153" t="str">
        <f t="shared" si="6"/>
        <v/>
      </c>
      <c r="J66" s="152">
        <v>50</v>
      </c>
      <c r="K66" s="153" t="str">
        <f t="shared" si="7"/>
        <v/>
      </c>
      <c r="L66" s="152">
        <v>10</v>
      </c>
      <c r="M66" s="153" t="str">
        <f t="shared" si="8"/>
        <v/>
      </c>
      <c r="N66" s="152">
        <v>10</v>
      </c>
      <c r="O66" s="154" t="str">
        <f t="shared" si="9"/>
        <v/>
      </c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</row>
    <row r="67" spans="1:177" s="22" customFormat="1" ht="26.45" customHeight="1" x14ac:dyDescent="0.2">
      <c r="A67" s="23" t="s">
        <v>183</v>
      </c>
      <c r="B67" s="26" t="s">
        <v>313</v>
      </c>
      <c r="C67" s="288" t="s">
        <v>34</v>
      </c>
      <c r="D67" s="143" t="s">
        <v>241</v>
      </c>
      <c r="E67" s="264" t="s">
        <v>254</v>
      </c>
      <c r="F67" s="292">
        <v>0</v>
      </c>
      <c r="G67" s="293" t="str">
        <f>IF(OR(F67="",F67=0,F67=" "),"",F67/1000)</f>
        <v/>
      </c>
      <c r="H67" s="289">
        <v>560</v>
      </c>
      <c r="I67" s="160" t="str">
        <f>IF($D$160="","  ","  ")</f>
        <v xml:space="preserve">  </v>
      </c>
      <c r="J67" s="289">
        <v>520</v>
      </c>
      <c r="K67" s="290" t="str">
        <f>IF(OR(F67="",F67=0,),"",J67*$G67)</f>
        <v/>
      </c>
      <c r="L67" s="289">
        <v>320</v>
      </c>
      <c r="M67" s="290" t="str">
        <f>IF(OR(F67="",F67=0,),"",L67*$G67)</f>
        <v/>
      </c>
      <c r="N67" s="289">
        <v>480</v>
      </c>
      <c r="O67" s="285" t="str">
        <f>IF(OR(F67="",F67=0,),"",N67*$G67)</f>
        <v/>
      </c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</row>
    <row r="68" spans="1:177" s="22" customFormat="1" ht="26.45" customHeight="1" x14ac:dyDescent="0.2">
      <c r="A68" s="23" t="s">
        <v>183</v>
      </c>
      <c r="B68" s="26" t="s">
        <v>314</v>
      </c>
      <c r="C68" s="288"/>
      <c r="D68" s="143" t="s">
        <v>242</v>
      </c>
      <c r="E68" s="264"/>
      <c r="F68" s="292"/>
      <c r="G68" s="293"/>
      <c r="H68" s="289"/>
      <c r="I68" s="161" t="str">
        <f t="shared" ref="I68:I73" si="10">IF($D$160="","  ","  ")</f>
        <v xml:space="preserve">  </v>
      </c>
      <c r="J68" s="289"/>
      <c r="K68" s="290"/>
      <c r="L68" s="289"/>
      <c r="M68" s="290"/>
      <c r="N68" s="289"/>
      <c r="O68" s="285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</row>
    <row r="69" spans="1:177" s="22" customFormat="1" ht="26.45" customHeight="1" x14ac:dyDescent="0.2">
      <c r="A69" s="23" t="s">
        <v>183</v>
      </c>
      <c r="B69" s="26" t="s">
        <v>315</v>
      </c>
      <c r="C69" s="288"/>
      <c r="D69" s="143" t="s">
        <v>243</v>
      </c>
      <c r="E69" s="264"/>
      <c r="F69" s="292"/>
      <c r="G69" s="293"/>
      <c r="H69" s="289"/>
      <c r="I69" s="161" t="str">
        <f t="shared" si="10"/>
        <v xml:space="preserve">  </v>
      </c>
      <c r="J69" s="289"/>
      <c r="K69" s="290"/>
      <c r="L69" s="289"/>
      <c r="M69" s="290"/>
      <c r="N69" s="289"/>
      <c r="O69" s="285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</row>
    <row r="70" spans="1:177" s="22" customFormat="1" ht="26.45" customHeight="1" x14ac:dyDescent="0.2">
      <c r="A70" s="23" t="s">
        <v>183</v>
      </c>
      <c r="B70" s="26" t="s">
        <v>316</v>
      </c>
      <c r="C70" s="288"/>
      <c r="D70" s="143" t="s">
        <v>244</v>
      </c>
      <c r="E70" s="264"/>
      <c r="F70" s="292"/>
      <c r="G70" s="293"/>
      <c r="H70" s="289"/>
      <c r="I70" s="161" t="str">
        <f t="shared" si="10"/>
        <v xml:space="preserve">  </v>
      </c>
      <c r="J70" s="289"/>
      <c r="K70" s="290"/>
      <c r="L70" s="289"/>
      <c r="M70" s="290"/>
      <c r="N70" s="289"/>
      <c r="O70" s="285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3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</row>
    <row r="71" spans="1:177" s="22" customFormat="1" ht="26.45" customHeight="1" x14ac:dyDescent="0.2">
      <c r="A71" s="23" t="s">
        <v>183</v>
      </c>
      <c r="B71" s="26" t="s">
        <v>317</v>
      </c>
      <c r="C71" s="288"/>
      <c r="D71" s="143" t="s">
        <v>245</v>
      </c>
      <c r="E71" s="264"/>
      <c r="F71" s="292"/>
      <c r="G71" s="293"/>
      <c r="H71" s="289"/>
      <c r="I71" s="161" t="str">
        <f t="shared" si="10"/>
        <v xml:space="preserve">  </v>
      </c>
      <c r="J71" s="289"/>
      <c r="K71" s="290"/>
      <c r="L71" s="289"/>
      <c r="M71" s="290"/>
      <c r="N71" s="289"/>
      <c r="O71" s="285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</row>
    <row r="72" spans="1:177" s="22" customFormat="1" ht="26.45" customHeight="1" x14ac:dyDescent="0.2">
      <c r="A72" s="23" t="s">
        <v>183</v>
      </c>
      <c r="B72" s="26" t="s">
        <v>318</v>
      </c>
      <c r="C72" s="288"/>
      <c r="D72" s="143" t="s">
        <v>246</v>
      </c>
      <c r="E72" s="264"/>
      <c r="F72" s="292"/>
      <c r="G72" s="293"/>
      <c r="H72" s="289"/>
      <c r="I72" s="161" t="str">
        <f t="shared" si="10"/>
        <v xml:space="preserve">  </v>
      </c>
      <c r="J72" s="289"/>
      <c r="K72" s="290"/>
      <c r="L72" s="289"/>
      <c r="M72" s="290"/>
      <c r="N72" s="289"/>
      <c r="O72" s="285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</row>
    <row r="73" spans="1:177" s="22" customFormat="1" ht="26.45" customHeight="1" x14ac:dyDescent="0.2">
      <c r="A73" s="23" t="s">
        <v>183</v>
      </c>
      <c r="B73" s="26" t="s">
        <v>319</v>
      </c>
      <c r="C73" s="288"/>
      <c r="D73" s="143" t="s">
        <v>247</v>
      </c>
      <c r="E73" s="264"/>
      <c r="F73" s="292"/>
      <c r="G73" s="293"/>
      <c r="H73" s="289"/>
      <c r="I73" s="161" t="str">
        <f t="shared" si="10"/>
        <v xml:space="preserve">  </v>
      </c>
      <c r="J73" s="289"/>
      <c r="K73" s="290"/>
      <c r="L73" s="289"/>
      <c r="M73" s="290"/>
      <c r="N73" s="289"/>
      <c r="O73" s="285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</row>
    <row r="74" spans="1:177" s="22" customFormat="1" ht="34.9" customHeight="1" x14ac:dyDescent="0.2">
      <c r="A74" s="23" t="s">
        <v>183</v>
      </c>
      <c r="B74" s="26" t="s">
        <v>320</v>
      </c>
      <c r="C74" s="288"/>
      <c r="D74" s="143" t="s">
        <v>267</v>
      </c>
      <c r="E74" s="264"/>
      <c r="F74" s="292"/>
      <c r="G74" s="293"/>
      <c r="H74" s="289"/>
      <c r="I74" s="191" t="str">
        <f>IF(OR(F67="",F67=0,F67=" "),"",H67*$G67)</f>
        <v/>
      </c>
      <c r="J74" s="289"/>
      <c r="K74" s="290"/>
      <c r="L74" s="289"/>
      <c r="M74" s="290"/>
      <c r="N74" s="289"/>
      <c r="O74" s="285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</row>
    <row r="75" spans="1:177" s="22" customFormat="1" ht="26.45" customHeight="1" x14ac:dyDescent="0.2">
      <c r="A75" s="23" t="s">
        <v>183</v>
      </c>
      <c r="B75" s="26" t="s">
        <v>321</v>
      </c>
      <c r="C75" s="288"/>
      <c r="D75" s="143" t="s">
        <v>253</v>
      </c>
      <c r="E75" s="264"/>
      <c r="F75" s="292"/>
      <c r="G75" s="293"/>
      <c r="H75" s="289"/>
      <c r="I75" s="161" t="str">
        <f t="shared" ref="I75:I80" si="11">IF($D$160="","  ","  ")</f>
        <v xml:space="preserve">  </v>
      </c>
      <c r="J75" s="289"/>
      <c r="K75" s="290"/>
      <c r="L75" s="289"/>
      <c r="M75" s="290"/>
      <c r="N75" s="289"/>
      <c r="O75" s="285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</row>
    <row r="76" spans="1:177" s="22" customFormat="1" ht="26.45" customHeight="1" x14ac:dyDescent="0.2">
      <c r="A76" s="23" t="s">
        <v>183</v>
      </c>
      <c r="B76" s="26" t="s">
        <v>322</v>
      </c>
      <c r="C76" s="288"/>
      <c r="D76" s="143" t="s">
        <v>248</v>
      </c>
      <c r="E76" s="264"/>
      <c r="F76" s="292"/>
      <c r="G76" s="293"/>
      <c r="H76" s="289"/>
      <c r="I76" s="161" t="str">
        <f t="shared" si="11"/>
        <v xml:space="preserve">  </v>
      </c>
      <c r="J76" s="289"/>
      <c r="K76" s="290"/>
      <c r="L76" s="289"/>
      <c r="M76" s="290"/>
      <c r="N76" s="289"/>
      <c r="O76" s="285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  <c r="EP76" s="21"/>
      <c r="EQ76" s="21"/>
      <c r="ER76" s="21"/>
      <c r="ES76" s="21"/>
      <c r="ET76" s="21"/>
      <c r="EU76" s="21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1"/>
      <c r="FG76" s="21"/>
      <c r="FH76" s="21"/>
      <c r="FI76" s="21"/>
      <c r="FJ76" s="21"/>
      <c r="FK76" s="21"/>
      <c r="FL76" s="21"/>
      <c r="FM76" s="21"/>
      <c r="FN76" s="21"/>
      <c r="FO76" s="21"/>
      <c r="FP76" s="21"/>
      <c r="FQ76" s="21"/>
      <c r="FR76" s="21"/>
      <c r="FS76" s="21"/>
      <c r="FT76" s="21"/>
      <c r="FU76" s="21"/>
    </row>
    <row r="77" spans="1:177" s="22" customFormat="1" ht="26.45" customHeight="1" x14ac:dyDescent="0.2">
      <c r="A77" s="23" t="s">
        <v>183</v>
      </c>
      <c r="B77" s="26" t="s">
        <v>323</v>
      </c>
      <c r="C77" s="288"/>
      <c r="D77" s="143" t="s">
        <v>249</v>
      </c>
      <c r="E77" s="264"/>
      <c r="F77" s="292"/>
      <c r="G77" s="293"/>
      <c r="H77" s="289"/>
      <c r="I77" s="161" t="str">
        <f t="shared" si="11"/>
        <v xml:space="preserve">  </v>
      </c>
      <c r="J77" s="289"/>
      <c r="K77" s="290"/>
      <c r="L77" s="289"/>
      <c r="M77" s="290"/>
      <c r="N77" s="289"/>
      <c r="O77" s="285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</row>
    <row r="78" spans="1:177" s="22" customFormat="1" ht="26.45" customHeight="1" x14ac:dyDescent="0.2">
      <c r="A78" s="23" t="s">
        <v>183</v>
      </c>
      <c r="B78" s="26" t="s">
        <v>324</v>
      </c>
      <c r="C78" s="288"/>
      <c r="D78" s="143" t="s">
        <v>250</v>
      </c>
      <c r="E78" s="264"/>
      <c r="F78" s="292"/>
      <c r="G78" s="293"/>
      <c r="H78" s="289"/>
      <c r="I78" s="161" t="str">
        <f t="shared" si="11"/>
        <v xml:space="preserve">  </v>
      </c>
      <c r="J78" s="289"/>
      <c r="K78" s="290"/>
      <c r="L78" s="289"/>
      <c r="M78" s="290"/>
      <c r="N78" s="289"/>
      <c r="O78" s="285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</row>
    <row r="79" spans="1:177" s="22" customFormat="1" ht="26.45" customHeight="1" x14ac:dyDescent="0.2">
      <c r="A79" s="23" t="s">
        <v>183</v>
      </c>
      <c r="B79" s="26" t="s">
        <v>325</v>
      </c>
      <c r="C79" s="288"/>
      <c r="D79" s="143" t="s">
        <v>251</v>
      </c>
      <c r="E79" s="264"/>
      <c r="F79" s="292"/>
      <c r="G79" s="293"/>
      <c r="H79" s="289"/>
      <c r="I79" s="161" t="str">
        <f t="shared" si="11"/>
        <v xml:space="preserve">  </v>
      </c>
      <c r="J79" s="289"/>
      <c r="K79" s="290"/>
      <c r="L79" s="289"/>
      <c r="M79" s="290"/>
      <c r="N79" s="289"/>
      <c r="O79" s="285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  <c r="ES79" s="21"/>
      <c r="ET79" s="21"/>
      <c r="EU79" s="21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1"/>
      <c r="FG79" s="21"/>
      <c r="FH79" s="21"/>
      <c r="FI79" s="21"/>
      <c r="FJ79" s="21"/>
      <c r="FK79" s="21"/>
      <c r="FL79" s="21"/>
      <c r="FM79" s="21"/>
      <c r="FN79" s="21"/>
      <c r="FO79" s="21"/>
      <c r="FP79" s="21"/>
      <c r="FQ79" s="21"/>
      <c r="FR79" s="21"/>
      <c r="FS79" s="21"/>
      <c r="FT79" s="21"/>
      <c r="FU79" s="21"/>
    </row>
    <row r="80" spans="1:177" s="22" customFormat="1" ht="26.45" customHeight="1" x14ac:dyDescent="0.2">
      <c r="A80" s="23" t="s">
        <v>183</v>
      </c>
      <c r="B80" s="26" t="s">
        <v>326</v>
      </c>
      <c r="C80" s="288"/>
      <c r="D80" s="143" t="s">
        <v>252</v>
      </c>
      <c r="E80" s="264"/>
      <c r="F80" s="292"/>
      <c r="G80" s="293"/>
      <c r="H80" s="289"/>
      <c r="I80" s="161" t="str">
        <f t="shared" si="11"/>
        <v xml:space="preserve">  </v>
      </c>
      <c r="J80" s="289"/>
      <c r="K80" s="290"/>
      <c r="L80" s="289"/>
      <c r="M80" s="290"/>
      <c r="N80" s="289"/>
      <c r="O80" s="285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  <c r="ES80" s="21"/>
      <c r="ET80" s="21"/>
      <c r="EU80" s="21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1"/>
      <c r="FG80" s="21"/>
      <c r="FH80" s="21"/>
      <c r="FI80" s="21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T80" s="21"/>
      <c r="FU80" s="21"/>
    </row>
    <row r="81" spans="1:177" s="22" customFormat="1" ht="26.45" customHeight="1" x14ac:dyDescent="0.2">
      <c r="A81" s="23" t="s">
        <v>183</v>
      </c>
      <c r="B81" s="26" t="s">
        <v>327</v>
      </c>
      <c r="C81" s="288" t="s">
        <v>35</v>
      </c>
      <c r="D81" s="94" t="s">
        <v>128</v>
      </c>
      <c r="E81" s="294" t="s">
        <v>254</v>
      </c>
      <c r="F81" s="292">
        <v>0</v>
      </c>
      <c r="G81" s="293" t="str">
        <f>IF(OR(F81="",F81=0,F81=" "),"",F81/1000)</f>
        <v/>
      </c>
      <c r="H81" s="289">
        <v>40</v>
      </c>
      <c r="I81" s="160" t="str">
        <f>IF($D$160=""," "," ")</f>
        <v xml:space="preserve"> </v>
      </c>
      <c r="J81" s="291">
        <v>0</v>
      </c>
      <c r="K81" s="290" t="str">
        <f>IF(OR(F81="",F81=0,),"",J81*$G81)</f>
        <v/>
      </c>
      <c r="L81" s="289">
        <v>140</v>
      </c>
      <c r="M81" s="290" t="str">
        <f>IF(OR(F81="",F81=0,),"",L81*$G81)</f>
        <v/>
      </c>
      <c r="N81" s="291">
        <v>0</v>
      </c>
      <c r="O81" s="285" t="str">
        <f>IF(OR(F81="",F81=0,),"",N81*$G81)</f>
        <v/>
      </c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</row>
    <row r="82" spans="1:177" s="22" customFormat="1" ht="26.45" customHeight="1" x14ac:dyDescent="0.2">
      <c r="A82" s="23" t="s">
        <v>183</v>
      </c>
      <c r="B82" s="26" t="s">
        <v>328</v>
      </c>
      <c r="C82" s="288"/>
      <c r="D82" s="144" t="s">
        <v>127</v>
      </c>
      <c r="E82" s="294"/>
      <c r="F82" s="292"/>
      <c r="G82" s="293"/>
      <c r="H82" s="289"/>
      <c r="I82" s="161" t="str">
        <f>IF(OR(F81="",F81=0,F81=" "),"",H81*$G81)</f>
        <v/>
      </c>
      <c r="J82" s="291"/>
      <c r="K82" s="290"/>
      <c r="L82" s="289"/>
      <c r="M82" s="290"/>
      <c r="N82" s="291"/>
      <c r="O82" s="285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1"/>
      <c r="ES82" s="21"/>
      <c r="ET82" s="21"/>
      <c r="EU82" s="21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1"/>
      <c r="FG82" s="21"/>
      <c r="FH82" s="21"/>
      <c r="FI82" s="21"/>
      <c r="FJ82" s="21"/>
      <c r="FK82" s="21"/>
      <c r="FL82" s="21"/>
      <c r="FM82" s="21"/>
      <c r="FN82" s="21"/>
      <c r="FO82" s="21"/>
      <c r="FP82" s="21"/>
      <c r="FQ82" s="21"/>
      <c r="FR82" s="21"/>
      <c r="FS82" s="21"/>
      <c r="FT82" s="21"/>
      <c r="FU82" s="21"/>
    </row>
    <row r="83" spans="1:177" s="22" customFormat="1" ht="26.45" customHeight="1" x14ac:dyDescent="0.2">
      <c r="A83" s="23" t="s">
        <v>183</v>
      </c>
      <c r="B83" s="26" t="s">
        <v>329</v>
      </c>
      <c r="C83" s="288"/>
      <c r="D83" s="94" t="s">
        <v>129</v>
      </c>
      <c r="E83" s="294"/>
      <c r="F83" s="292"/>
      <c r="G83" s="293"/>
      <c r="H83" s="289"/>
      <c r="I83" s="162" t="str">
        <f>IF($D$160=""," "," ")</f>
        <v xml:space="preserve"> </v>
      </c>
      <c r="J83" s="291"/>
      <c r="K83" s="290"/>
      <c r="L83" s="289"/>
      <c r="M83" s="290"/>
      <c r="N83" s="291"/>
      <c r="O83" s="285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</row>
    <row r="84" spans="1:177" s="22" customFormat="1" ht="26.45" customHeight="1" x14ac:dyDescent="0.2">
      <c r="A84" s="23" t="s">
        <v>183</v>
      </c>
      <c r="B84" s="24">
        <v>50</v>
      </c>
      <c r="C84" s="39" t="s">
        <v>36</v>
      </c>
      <c r="D84" s="143" t="s">
        <v>160</v>
      </c>
      <c r="E84" s="77" t="s">
        <v>254</v>
      </c>
      <c r="F84" s="127">
        <v>0</v>
      </c>
      <c r="G84" s="151" t="str">
        <f>IF(OR(F84="",F84=0,F84=" "),"",F84/1000)</f>
        <v/>
      </c>
      <c r="H84" s="189">
        <v>825</v>
      </c>
      <c r="I84" s="153" t="str">
        <f>IF(OR(F84="",F84=0,F84=" "),"",H84*$G84)</f>
        <v/>
      </c>
      <c r="J84" s="189">
        <v>675</v>
      </c>
      <c r="K84" s="153" t="str">
        <f>IF(OR(F84="",F84=0,),"",J84*$G84)</f>
        <v/>
      </c>
      <c r="L84" s="192">
        <v>1012.5</v>
      </c>
      <c r="M84" s="153" t="str">
        <f>IF(OR(F84="",F84=0,),"",L84*$G84)</f>
        <v/>
      </c>
      <c r="N84" s="189">
        <v>675</v>
      </c>
      <c r="O84" s="154" t="str">
        <f>IF(OR(F84="",F84=0,),"",N84*$G84)</f>
        <v/>
      </c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</row>
    <row r="85" spans="1:177" s="22" customFormat="1" ht="26.45" customHeight="1" x14ac:dyDescent="0.2">
      <c r="A85" s="23" t="s">
        <v>183</v>
      </c>
      <c r="B85" s="24">
        <v>51</v>
      </c>
      <c r="C85" s="39" t="s">
        <v>37</v>
      </c>
      <c r="D85" s="143" t="s">
        <v>131</v>
      </c>
      <c r="E85" s="77" t="s">
        <v>254</v>
      </c>
      <c r="F85" s="127">
        <v>0</v>
      </c>
      <c r="G85" s="151" t="str">
        <f t="shared" ref="G85:G110" si="12">IF(OR(F85="",F85=0,F85=" "),"",F85/1000)</f>
        <v/>
      </c>
      <c r="H85" s="189">
        <v>121</v>
      </c>
      <c r="I85" s="153" t="str">
        <f t="shared" ref="I85:I110" si="13">IF(OR(F85="",F85=0,F85=" "),"",H85*$G85)</f>
        <v/>
      </c>
      <c r="J85" s="189">
        <v>319</v>
      </c>
      <c r="K85" s="153" t="str">
        <f t="shared" ref="K85:K110" si="14">IF(OR(F85="",F85=0,),"",J85*$G85)</f>
        <v/>
      </c>
      <c r="L85" s="189">
        <v>88</v>
      </c>
      <c r="M85" s="153" t="str">
        <f t="shared" ref="M85:M110" si="15">IF(OR(F85="",F85=0,),"",L85*$G85)</f>
        <v/>
      </c>
      <c r="N85" s="189">
        <v>374</v>
      </c>
      <c r="O85" s="154" t="str">
        <f t="shared" ref="O85:O110" si="16">IF(OR(F85="",F85=0,),"",N85*$G85)</f>
        <v/>
      </c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</row>
    <row r="86" spans="1:177" s="22" customFormat="1" ht="26.45" customHeight="1" x14ac:dyDescent="0.2">
      <c r="A86" s="23" t="s">
        <v>183</v>
      </c>
      <c r="B86" s="24">
        <v>52</v>
      </c>
      <c r="C86" s="39" t="s">
        <v>38</v>
      </c>
      <c r="D86" s="143" t="s">
        <v>330</v>
      </c>
      <c r="E86" s="77" t="s">
        <v>254</v>
      </c>
      <c r="F86" s="127">
        <v>0</v>
      </c>
      <c r="G86" s="151" t="str">
        <f t="shared" si="12"/>
        <v/>
      </c>
      <c r="H86" s="189">
        <v>0</v>
      </c>
      <c r="I86" s="153" t="str">
        <f t="shared" si="13"/>
        <v/>
      </c>
      <c r="J86" s="189">
        <v>40</v>
      </c>
      <c r="K86" s="153" t="str">
        <f t="shared" si="14"/>
        <v/>
      </c>
      <c r="L86" s="189">
        <v>0</v>
      </c>
      <c r="M86" s="153" t="str">
        <f t="shared" si="15"/>
        <v/>
      </c>
      <c r="N86" s="189">
        <v>20</v>
      </c>
      <c r="O86" s="154" t="str">
        <f t="shared" si="16"/>
        <v/>
      </c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</row>
    <row r="87" spans="1:177" s="22" customFormat="1" ht="26.45" customHeight="1" x14ac:dyDescent="0.2">
      <c r="A87" s="23" t="s">
        <v>183</v>
      </c>
      <c r="B87" s="24">
        <v>53</v>
      </c>
      <c r="C87" s="39" t="s">
        <v>39</v>
      </c>
      <c r="D87" s="94" t="s">
        <v>331</v>
      </c>
      <c r="E87" s="77" t="s">
        <v>254</v>
      </c>
      <c r="F87" s="127">
        <v>0</v>
      </c>
      <c r="G87" s="151" t="str">
        <f t="shared" si="12"/>
        <v/>
      </c>
      <c r="H87" s="189">
        <v>180</v>
      </c>
      <c r="I87" s="153" t="str">
        <f t="shared" si="13"/>
        <v/>
      </c>
      <c r="J87" s="189">
        <v>0</v>
      </c>
      <c r="K87" s="153" t="str">
        <f t="shared" si="14"/>
        <v/>
      </c>
      <c r="L87" s="189">
        <v>120</v>
      </c>
      <c r="M87" s="153" t="str">
        <f t="shared" si="15"/>
        <v/>
      </c>
      <c r="N87" s="189">
        <v>120</v>
      </c>
      <c r="O87" s="154" t="str">
        <f t="shared" si="16"/>
        <v/>
      </c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</row>
    <row r="88" spans="1:177" s="22" customFormat="1" ht="26.45" customHeight="1" x14ac:dyDescent="0.2">
      <c r="A88" s="23" t="s">
        <v>183</v>
      </c>
      <c r="B88" s="24">
        <v>54</v>
      </c>
      <c r="C88" s="39" t="s">
        <v>40</v>
      </c>
      <c r="D88" s="94" t="s">
        <v>291</v>
      </c>
      <c r="E88" s="77" t="s">
        <v>254</v>
      </c>
      <c r="F88" s="127">
        <v>0</v>
      </c>
      <c r="G88" s="151" t="str">
        <f t="shared" si="12"/>
        <v/>
      </c>
      <c r="H88" s="189">
        <v>60</v>
      </c>
      <c r="I88" s="153" t="str">
        <f t="shared" si="13"/>
        <v/>
      </c>
      <c r="J88" s="189">
        <v>0</v>
      </c>
      <c r="K88" s="153" t="str">
        <f t="shared" si="14"/>
        <v/>
      </c>
      <c r="L88" s="189">
        <v>0</v>
      </c>
      <c r="M88" s="153" t="str">
        <f t="shared" si="15"/>
        <v/>
      </c>
      <c r="N88" s="189">
        <v>0</v>
      </c>
      <c r="O88" s="154" t="str">
        <f t="shared" si="16"/>
        <v/>
      </c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1"/>
      <c r="ES88" s="21"/>
      <c r="ET88" s="21"/>
      <c r="EU88" s="21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1"/>
      <c r="FG88" s="21"/>
      <c r="FH88" s="21"/>
      <c r="FI88" s="21"/>
      <c r="FJ88" s="21"/>
      <c r="FK88" s="21"/>
      <c r="FL88" s="21"/>
      <c r="FM88" s="21"/>
      <c r="FN88" s="21"/>
      <c r="FO88" s="21"/>
      <c r="FP88" s="21"/>
      <c r="FQ88" s="21"/>
      <c r="FR88" s="21"/>
      <c r="FS88" s="21"/>
      <c r="FT88" s="21"/>
      <c r="FU88" s="21"/>
    </row>
    <row r="89" spans="1:177" s="22" customFormat="1" ht="26.45" customHeight="1" x14ac:dyDescent="0.2">
      <c r="A89" s="23" t="s">
        <v>183</v>
      </c>
      <c r="B89" s="24">
        <v>55</v>
      </c>
      <c r="C89" s="39" t="s">
        <v>41</v>
      </c>
      <c r="D89" s="143" t="s">
        <v>132</v>
      </c>
      <c r="E89" s="77" t="s">
        <v>255</v>
      </c>
      <c r="F89" s="127">
        <v>0</v>
      </c>
      <c r="G89" s="151" t="str">
        <f t="shared" si="12"/>
        <v/>
      </c>
      <c r="H89" s="189">
        <v>165</v>
      </c>
      <c r="I89" s="153" t="str">
        <f t="shared" si="13"/>
        <v/>
      </c>
      <c r="J89" s="189">
        <v>160</v>
      </c>
      <c r="K89" s="153" t="str">
        <f t="shared" si="14"/>
        <v/>
      </c>
      <c r="L89" s="189">
        <v>245</v>
      </c>
      <c r="M89" s="153" t="str">
        <f t="shared" si="15"/>
        <v/>
      </c>
      <c r="N89" s="189">
        <v>90</v>
      </c>
      <c r="O89" s="154" t="str">
        <f t="shared" si="16"/>
        <v/>
      </c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</row>
    <row r="90" spans="1:177" s="22" customFormat="1" ht="26.45" customHeight="1" x14ac:dyDescent="0.2">
      <c r="A90" s="23" t="s">
        <v>183</v>
      </c>
      <c r="B90" s="24">
        <v>56</v>
      </c>
      <c r="C90" s="39" t="s">
        <v>332</v>
      </c>
      <c r="D90" s="94" t="s">
        <v>333</v>
      </c>
      <c r="E90" s="77" t="s">
        <v>254</v>
      </c>
      <c r="F90" s="127">
        <v>0</v>
      </c>
      <c r="G90" s="151" t="str">
        <f t="shared" si="12"/>
        <v/>
      </c>
      <c r="H90" s="189">
        <v>0</v>
      </c>
      <c r="I90" s="153" t="str">
        <f t="shared" si="13"/>
        <v/>
      </c>
      <c r="J90" s="189">
        <v>150</v>
      </c>
      <c r="K90" s="153" t="str">
        <f t="shared" si="14"/>
        <v/>
      </c>
      <c r="L90" s="189">
        <v>0</v>
      </c>
      <c r="M90" s="153" t="str">
        <f t="shared" si="15"/>
        <v/>
      </c>
      <c r="N90" s="189">
        <v>0</v>
      </c>
      <c r="O90" s="154" t="str">
        <f t="shared" si="16"/>
        <v/>
      </c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  <c r="EP90" s="21"/>
      <c r="EQ90" s="21"/>
      <c r="ER90" s="21"/>
      <c r="ES90" s="21"/>
      <c r="ET90" s="21"/>
      <c r="EU90" s="21"/>
      <c r="EV90" s="21"/>
      <c r="EW90" s="21"/>
      <c r="EX90" s="21"/>
      <c r="EY90" s="21"/>
      <c r="EZ90" s="21"/>
      <c r="FA90" s="21"/>
      <c r="FB90" s="21"/>
      <c r="FC90" s="21"/>
      <c r="FD90" s="21"/>
      <c r="FE90" s="21"/>
      <c r="FF90" s="21"/>
      <c r="FG90" s="21"/>
      <c r="FH90" s="21"/>
      <c r="FI90" s="21"/>
      <c r="FJ90" s="21"/>
      <c r="FK90" s="21"/>
      <c r="FL90" s="21"/>
      <c r="FM90" s="21"/>
      <c r="FN90" s="21"/>
      <c r="FO90" s="21"/>
      <c r="FP90" s="21"/>
      <c r="FQ90" s="21"/>
      <c r="FR90" s="21"/>
      <c r="FS90" s="21"/>
      <c r="FT90" s="21"/>
      <c r="FU90" s="21"/>
    </row>
    <row r="91" spans="1:177" s="22" customFormat="1" ht="26.45" customHeight="1" x14ac:dyDescent="0.2">
      <c r="A91" s="23" t="s">
        <v>183</v>
      </c>
      <c r="B91" s="24">
        <v>57</v>
      </c>
      <c r="C91" s="70" t="s">
        <v>42</v>
      </c>
      <c r="D91" s="143" t="s">
        <v>179</v>
      </c>
      <c r="E91" s="77" t="s">
        <v>254</v>
      </c>
      <c r="F91" s="127">
        <v>0</v>
      </c>
      <c r="G91" s="151" t="str">
        <f t="shared" si="12"/>
        <v/>
      </c>
      <c r="H91" s="152">
        <v>0</v>
      </c>
      <c r="I91" s="153" t="str">
        <f t="shared" si="13"/>
        <v/>
      </c>
      <c r="J91" s="152">
        <v>250</v>
      </c>
      <c r="K91" s="153" t="str">
        <f t="shared" si="14"/>
        <v/>
      </c>
      <c r="L91" s="152">
        <v>250</v>
      </c>
      <c r="M91" s="153" t="str">
        <f t="shared" si="15"/>
        <v/>
      </c>
      <c r="N91" s="152">
        <v>0</v>
      </c>
      <c r="O91" s="154" t="str">
        <f t="shared" si="16"/>
        <v/>
      </c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</row>
    <row r="92" spans="1:177" s="22" customFormat="1" ht="26.45" customHeight="1" x14ac:dyDescent="0.2">
      <c r="A92" s="23" t="s">
        <v>183</v>
      </c>
      <c r="B92" s="24">
        <v>58</v>
      </c>
      <c r="C92" s="39" t="s">
        <v>43</v>
      </c>
      <c r="D92" s="143" t="s">
        <v>334</v>
      </c>
      <c r="E92" s="77" t="s">
        <v>254</v>
      </c>
      <c r="F92" s="127">
        <v>0</v>
      </c>
      <c r="G92" s="151" t="str">
        <f t="shared" si="12"/>
        <v/>
      </c>
      <c r="H92" s="189">
        <v>246</v>
      </c>
      <c r="I92" s="153" t="str">
        <f t="shared" si="13"/>
        <v/>
      </c>
      <c r="J92" s="189">
        <v>564</v>
      </c>
      <c r="K92" s="153" t="str">
        <f t="shared" si="14"/>
        <v/>
      </c>
      <c r="L92" s="189">
        <v>253</v>
      </c>
      <c r="M92" s="153" t="str">
        <f t="shared" si="15"/>
        <v/>
      </c>
      <c r="N92" s="189">
        <v>536.17999999999995</v>
      </c>
      <c r="O92" s="154" t="str">
        <f t="shared" si="16"/>
        <v/>
      </c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1"/>
      <c r="ES92" s="21"/>
      <c r="ET92" s="21"/>
      <c r="EU92" s="21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1"/>
      <c r="FG92" s="21"/>
      <c r="FH92" s="21"/>
      <c r="FI92" s="21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T92" s="21"/>
      <c r="FU92" s="21"/>
    </row>
    <row r="93" spans="1:177" s="22" customFormat="1" ht="26.45" customHeight="1" x14ac:dyDescent="0.2">
      <c r="A93" s="23" t="s">
        <v>183</v>
      </c>
      <c r="B93" s="24">
        <v>59</v>
      </c>
      <c r="C93" s="39" t="s">
        <v>44</v>
      </c>
      <c r="D93" s="94" t="s">
        <v>134</v>
      </c>
      <c r="E93" s="77" t="s">
        <v>254</v>
      </c>
      <c r="F93" s="127">
        <v>0</v>
      </c>
      <c r="G93" s="151" t="str">
        <f t="shared" si="12"/>
        <v/>
      </c>
      <c r="H93" s="189">
        <v>470</v>
      </c>
      <c r="I93" s="153" t="str">
        <f t="shared" si="13"/>
        <v/>
      </c>
      <c r="J93" s="189">
        <v>290</v>
      </c>
      <c r="K93" s="153" t="str">
        <f t="shared" si="14"/>
        <v/>
      </c>
      <c r="L93" s="189">
        <v>420</v>
      </c>
      <c r="M93" s="153" t="str">
        <f t="shared" si="15"/>
        <v/>
      </c>
      <c r="N93" s="189">
        <v>320</v>
      </c>
      <c r="O93" s="154" t="str">
        <f t="shared" si="16"/>
        <v/>
      </c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</row>
    <row r="94" spans="1:177" s="22" customFormat="1" ht="26.45" customHeight="1" x14ac:dyDescent="0.2">
      <c r="A94" s="23" t="s">
        <v>183</v>
      </c>
      <c r="B94" s="24">
        <v>60</v>
      </c>
      <c r="C94" s="39" t="s">
        <v>45</v>
      </c>
      <c r="D94" s="143" t="s">
        <v>135</v>
      </c>
      <c r="E94" s="77" t="s">
        <v>254</v>
      </c>
      <c r="F94" s="127">
        <v>0</v>
      </c>
      <c r="G94" s="151" t="str">
        <f t="shared" si="12"/>
        <v/>
      </c>
      <c r="H94" s="152">
        <v>20</v>
      </c>
      <c r="I94" s="153" t="str">
        <f t="shared" si="13"/>
        <v/>
      </c>
      <c r="J94" s="152">
        <v>0</v>
      </c>
      <c r="K94" s="153" t="str">
        <f t="shared" si="14"/>
        <v/>
      </c>
      <c r="L94" s="152">
        <v>0</v>
      </c>
      <c r="M94" s="153" t="str">
        <f t="shared" si="15"/>
        <v/>
      </c>
      <c r="N94" s="152">
        <v>0</v>
      </c>
      <c r="O94" s="154" t="str">
        <f t="shared" si="16"/>
        <v/>
      </c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</row>
    <row r="95" spans="1:177" s="22" customFormat="1" ht="26.45" customHeight="1" x14ac:dyDescent="0.2">
      <c r="A95" s="23" t="s">
        <v>183</v>
      </c>
      <c r="B95" s="24">
        <v>61</v>
      </c>
      <c r="C95" s="39" t="s">
        <v>46</v>
      </c>
      <c r="D95" s="94" t="s">
        <v>136</v>
      </c>
      <c r="E95" s="77" t="s">
        <v>254</v>
      </c>
      <c r="F95" s="127">
        <v>0</v>
      </c>
      <c r="G95" s="151" t="str">
        <f t="shared" si="12"/>
        <v/>
      </c>
      <c r="H95" s="152">
        <v>420</v>
      </c>
      <c r="I95" s="153" t="str">
        <f t="shared" si="13"/>
        <v/>
      </c>
      <c r="J95" s="152">
        <v>340</v>
      </c>
      <c r="K95" s="153" t="str">
        <f t="shared" si="14"/>
        <v/>
      </c>
      <c r="L95" s="152">
        <v>380</v>
      </c>
      <c r="M95" s="153" t="str">
        <f t="shared" si="15"/>
        <v/>
      </c>
      <c r="N95" s="152">
        <v>480</v>
      </c>
      <c r="O95" s="154" t="str">
        <f t="shared" si="16"/>
        <v/>
      </c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</row>
    <row r="96" spans="1:177" s="22" customFormat="1" ht="26.45" customHeight="1" x14ac:dyDescent="0.2">
      <c r="A96" s="23" t="s">
        <v>183</v>
      </c>
      <c r="B96" s="24">
        <v>62</v>
      </c>
      <c r="C96" s="39" t="s">
        <v>47</v>
      </c>
      <c r="D96" s="94" t="s">
        <v>149</v>
      </c>
      <c r="E96" s="77" t="s">
        <v>254</v>
      </c>
      <c r="F96" s="127">
        <v>0</v>
      </c>
      <c r="G96" s="151" t="str">
        <f t="shared" si="12"/>
        <v/>
      </c>
      <c r="H96" s="152">
        <v>0</v>
      </c>
      <c r="I96" s="153" t="str">
        <f t="shared" si="13"/>
        <v/>
      </c>
      <c r="J96" s="152">
        <v>55</v>
      </c>
      <c r="K96" s="153" t="str">
        <f t="shared" si="14"/>
        <v/>
      </c>
      <c r="L96" s="152">
        <v>0</v>
      </c>
      <c r="M96" s="153" t="str">
        <f t="shared" si="15"/>
        <v/>
      </c>
      <c r="N96" s="152">
        <v>55</v>
      </c>
      <c r="O96" s="154" t="str">
        <f t="shared" si="16"/>
        <v/>
      </c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21"/>
      <c r="ET96" s="21"/>
      <c r="EU96" s="21"/>
      <c r="EV96" s="21"/>
      <c r="EW96" s="21"/>
      <c r="EX96" s="21"/>
      <c r="EY96" s="21"/>
      <c r="EZ96" s="21"/>
      <c r="FA96" s="21"/>
      <c r="FB96" s="21"/>
      <c r="FC96" s="21"/>
      <c r="FD96" s="21"/>
      <c r="FE96" s="21"/>
      <c r="FF96" s="21"/>
      <c r="FG96" s="21"/>
      <c r="FH96" s="21"/>
      <c r="FI96" s="21"/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T96" s="21"/>
      <c r="FU96" s="21"/>
    </row>
    <row r="97" spans="1:177" s="22" customFormat="1" ht="26.45" customHeight="1" x14ac:dyDescent="0.2">
      <c r="A97" s="23" t="s">
        <v>183</v>
      </c>
      <c r="B97" s="24">
        <v>63</v>
      </c>
      <c r="C97" s="39" t="s">
        <v>271</v>
      </c>
      <c r="D97" s="94" t="s">
        <v>271</v>
      </c>
      <c r="E97" s="77" t="s">
        <v>254</v>
      </c>
      <c r="F97" s="127">
        <v>0</v>
      </c>
      <c r="G97" s="151" t="str">
        <f t="shared" si="12"/>
        <v/>
      </c>
      <c r="H97" s="152">
        <v>40</v>
      </c>
      <c r="I97" s="153" t="str">
        <f t="shared" si="13"/>
        <v/>
      </c>
      <c r="J97" s="152">
        <v>40</v>
      </c>
      <c r="K97" s="153" t="str">
        <f t="shared" si="14"/>
        <v/>
      </c>
      <c r="L97" s="152">
        <v>40</v>
      </c>
      <c r="M97" s="153" t="str">
        <f t="shared" si="15"/>
        <v/>
      </c>
      <c r="N97" s="152">
        <v>40</v>
      </c>
      <c r="O97" s="154" t="str">
        <f t="shared" si="16"/>
        <v/>
      </c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21"/>
      <c r="ET97" s="21"/>
      <c r="EU97" s="21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1"/>
      <c r="FG97" s="21"/>
      <c r="FH97" s="21"/>
      <c r="FI97" s="21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T97" s="21"/>
      <c r="FU97" s="21"/>
    </row>
    <row r="98" spans="1:177" s="22" customFormat="1" ht="26.45" customHeight="1" x14ac:dyDescent="0.2">
      <c r="A98" s="23" t="s">
        <v>183</v>
      </c>
      <c r="B98" s="24">
        <v>64</v>
      </c>
      <c r="C98" s="39" t="s">
        <v>272</v>
      </c>
      <c r="D98" s="94" t="s">
        <v>272</v>
      </c>
      <c r="E98" s="77" t="s">
        <v>254</v>
      </c>
      <c r="F98" s="127">
        <v>0</v>
      </c>
      <c r="G98" s="151" t="str">
        <f t="shared" si="12"/>
        <v/>
      </c>
      <c r="H98" s="152">
        <v>50</v>
      </c>
      <c r="I98" s="153" t="str">
        <f t="shared" si="13"/>
        <v/>
      </c>
      <c r="J98" s="152">
        <v>50</v>
      </c>
      <c r="K98" s="153" t="str">
        <f t="shared" si="14"/>
        <v/>
      </c>
      <c r="L98" s="152">
        <v>50</v>
      </c>
      <c r="M98" s="153" t="str">
        <f t="shared" si="15"/>
        <v/>
      </c>
      <c r="N98" s="152">
        <v>50</v>
      </c>
      <c r="O98" s="154" t="str">
        <f t="shared" si="16"/>
        <v/>
      </c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1"/>
      <c r="ES98" s="21"/>
      <c r="ET98" s="21"/>
      <c r="EU98" s="21"/>
      <c r="EV98" s="21"/>
      <c r="EW98" s="21"/>
      <c r="EX98" s="21"/>
      <c r="EY98" s="21"/>
      <c r="EZ98" s="21"/>
      <c r="FA98" s="21"/>
      <c r="FB98" s="21"/>
      <c r="FC98" s="21"/>
      <c r="FD98" s="21"/>
      <c r="FE98" s="21"/>
      <c r="FF98" s="21"/>
      <c r="FG98" s="21"/>
      <c r="FH98" s="21"/>
      <c r="FI98" s="21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T98" s="21"/>
      <c r="FU98" s="21"/>
    </row>
    <row r="99" spans="1:177" s="22" customFormat="1" ht="26.45" customHeight="1" x14ac:dyDescent="0.2">
      <c r="A99" s="23" t="s">
        <v>183</v>
      </c>
      <c r="B99" s="24">
        <v>65</v>
      </c>
      <c r="C99" s="39" t="s">
        <v>48</v>
      </c>
      <c r="D99" s="143" t="s">
        <v>137</v>
      </c>
      <c r="E99" s="77" t="s">
        <v>254</v>
      </c>
      <c r="F99" s="127">
        <v>0</v>
      </c>
      <c r="G99" s="151" t="str">
        <f t="shared" si="12"/>
        <v/>
      </c>
      <c r="H99" s="152">
        <v>0</v>
      </c>
      <c r="I99" s="153" t="str">
        <f t="shared" si="13"/>
        <v/>
      </c>
      <c r="J99" s="152">
        <v>0</v>
      </c>
      <c r="K99" s="153" t="str">
        <f t="shared" si="14"/>
        <v/>
      </c>
      <c r="L99" s="152">
        <v>0</v>
      </c>
      <c r="M99" s="153" t="str">
        <f t="shared" si="15"/>
        <v/>
      </c>
      <c r="N99" s="152">
        <v>10</v>
      </c>
      <c r="O99" s="154" t="str">
        <f t="shared" si="16"/>
        <v/>
      </c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  <c r="EP99" s="21"/>
      <c r="EQ99" s="21"/>
      <c r="ER99" s="21"/>
      <c r="ES99" s="21"/>
      <c r="ET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FJ99" s="21"/>
      <c r="FK99" s="21"/>
      <c r="FL99" s="21"/>
      <c r="FM99" s="21"/>
      <c r="FN99" s="21"/>
      <c r="FO99" s="21"/>
      <c r="FP99" s="21"/>
      <c r="FQ99" s="21"/>
      <c r="FR99" s="21"/>
      <c r="FS99" s="21"/>
      <c r="FT99" s="21"/>
      <c r="FU99" s="21"/>
    </row>
    <row r="100" spans="1:177" s="22" customFormat="1" ht="26.45" customHeight="1" x14ac:dyDescent="0.2">
      <c r="A100" s="23" t="s">
        <v>183</v>
      </c>
      <c r="B100" s="24">
        <v>66</v>
      </c>
      <c r="C100" s="39" t="s">
        <v>49</v>
      </c>
      <c r="D100" s="145" t="s">
        <v>207</v>
      </c>
      <c r="E100" s="77" t="s">
        <v>260</v>
      </c>
      <c r="F100" s="127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150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150</v>
      </c>
      <c r="O100" s="154" t="str">
        <f t="shared" si="16"/>
        <v/>
      </c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  <c r="EM100" s="21"/>
      <c r="EN100" s="21"/>
      <c r="EO100" s="21"/>
      <c r="EP100" s="21"/>
      <c r="EQ100" s="21"/>
      <c r="ER100" s="21"/>
      <c r="ES100" s="21"/>
      <c r="ET100" s="21"/>
      <c r="EU100" s="21"/>
      <c r="EV100" s="21"/>
      <c r="EW100" s="21"/>
      <c r="EX100" s="21"/>
      <c r="EY100" s="21"/>
      <c r="EZ100" s="21"/>
      <c r="FA100" s="21"/>
      <c r="FB100" s="21"/>
      <c r="FC100" s="21"/>
      <c r="FD100" s="21"/>
      <c r="FE100" s="21"/>
      <c r="FF100" s="21"/>
      <c r="FG100" s="21"/>
      <c r="FH100" s="21"/>
      <c r="FI100" s="21"/>
      <c r="FJ100" s="21"/>
      <c r="FK100" s="21"/>
      <c r="FL100" s="21"/>
      <c r="FM100" s="21"/>
      <c r="FN100" s="21"/>
      <c r="FO100" s="21"/>
      <c r="FP100" s="21"/>
      <c r="FQ100" s="21"/>
      <c r="FR100" s="21"/>
      <c r="FS100" s="21"/>
      <c r="FT100" s="21"/>
      <c r="FU100" s="21"/>
    </row>
    <row r="101" spans="1:177" s="22" customFormat="1" ht="26.45" customHeight="1" x14ac:dyDescent="0.2">
      <c r="A101" s="23" t="s">
        <v>183</v>
      </c>
      <c r="B101" s="24">
        <v>67</v>
      </c>
      <c r="C101" s="39" t="s">
        <v>50</v>
      </c>
      <c r="D101" s="143" t="s">
        <v>138</v>
      </c>
      <c r="E101" s="77" t="s">
        <v>254</v>
      </c>
      <c r="F101" s="127">
        <v>0</v>
      </c>
      <c r="G101" s="151" t="str">
        <f t="shared" si="12"/>
        <v/>
      </c>
      <c r="H101" s="152">
        <v>100</v>
      </c>
      <c r="I101" s="153" t="str">
        <f t="shared" si="13"/>
        <v/>
      </c>
      <c r="J101" s="152">
        <v>150</v>
      </c>
      <c r="K101" s="153" t="str">
        <f t="shared" si="14"/>
        <v/>
      </c>
      <c r="L101" s="152">
        <v>130</v>
      </c>
      <c r="M101" s="153" t="str">
        <f t="shared" si="15"/>
        <v/>
      </c>
      <c r="N101" s="152">
        <v>140</v>
      </c>
      <c r="O101" s="154" t="str">
        <f t="shared" si="16"/>
        <v/>
      </c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ES101" s="21"/>
      <c r="ET101" s="21"/>
      <c r="EU101" s="21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1"/>
      <c r="FG101" s="21"/>
      <c r="FH101" s="21"/>
      <c r="FI101" s="21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T101" s="21"/>
      <c r="FU101" s="21"/>
    </row>
    <row r="102" spans="1:177" s="22" customFormat="1" ht="26.45" customHeight="1" x14ac:dyDescent="0.2">
      <c r="A102" s="23" t="s">
        <v>183</v>
      </c>
      <c r="B102" s="24">
        <v>68</v>
      </c>
      <c r="C102" s="39" t="s">
        <v>51</v>
      </c>
      <c r="D102" s="143" t="s">
        <v>205</v>
      </c>
      <c r="E102" s="77" t="s">
        <v>254</v>
      </c>
      <c r="F102" s="127">
        <v>0</v>
      </c>
      <c r="G102" s="151" t="str">
        <f t="shared" si="12"/>
        <v/>
      </c>
      <c r="H102" s="152">
        <v>0</v>
      </c>
      <c r="I102" s="153" t="str">
        <f t="shared" si="13"/>
        <v/>
      </c>
      <c r="J102" s="152">
        <v>150</v>
      </c>
      <c r="K102" s="153" t="str">
        <f t="shared" si="14"/>
        <v/>
      </c>
      <c r="L102" s="152">
        <v>0</v>
      </c>
      <c r="M102" s="153" t="str">
        <f t="shared" si="15"/>
        <v/>
      </c>
      <c r="N102" s="152">
        <v>0</v>
      </c>
      <c r="O102" s="154" t="str">
        <f t="shared" si="16"/>
        <v/>
      </c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21"/>
      <c r="ET102" s="21"/>
      <c r="EU102" s="21"/>
      <c r="EV102" s="21"/>
      <c r="EW102" s="21"/>
      <c r="EX102" s="21"/>
      <c r="EY102" s="21"/>
      <c r="EZ102" s="21"/>
      <c r="FA102" s="21"/>
      <c r="FB102" s="21"/>
      <c r="FC102" s="21"/>
      <c r="FD102" s="21"/>
      <c r="FE102" s="21"/>
      <c r="FF102" s="21"/>
      <c r="FG102" s="21"/>
      <c r="FH102" s="21"/>
      <c r="FI102" s="21"/>
      <c r="FJ102" s="21"/>
      <c r="FK102" s="21"/>
      <c r="FL102" s="21"/>
      <c r="FM102" s="21"/>
      <c r="FN102" s="21"/>
      <c r="FO102" s="21"/>
      <c r="FP102" s="21"/>
      <c r="FQ102" s="21"/>
      <c r="FR102" s="21"/>
      <c r="FS102" s="21"/>
      <c r="FT102" s="21"/>
      <c r="FU102" s="21"/>
    </row>
    <row r="103" spans="1:177" s="22" customFormat="1" ht="26.45" customHeight="1" x14ac:dyDescent="0.2">
      <c r="A103" s="23" t="s">
        <v>183</v>
      </c>
      <c r="B103" s="24">
        <v>69</v>
      </c>
      <c r="C103" s="39" t="s">
        <v>52</v>
      </c>
      <c r="D103" s="94" t="s">
        <v>139</v>
      </c>
      <c r="E103" s="77" t="s">
        <v>254</v>
      </c>
      <c r="F103" s="127">
        <v>0</v>
      </c>
      <c r="G103" s="151" t="str">
        <f t="shared" si="12"/>
        <v/>
      </c>
      <c r="H103" s="152">
        <v>242</v>
      </c>
      <c r="I103" s="153" t="str">
        <f t="shared" si="13"/>
        <v/>
      </c>
      <c r="J103" s="152">
        <v>181.5</v>
      </c>
      <c r="K103" s="153" t="str">
        <f t="shared" si="14"/>
        <v/>
      </c>
      <c r="L103" s="152">
        <v>181.5</v>
      </c>
      <c r="M103" s="153" t="str">
        <f t="shared" si="15"/>
        <v/>
      </c>
      <c r="N103" s="189">
        <v>508.2</v>
      </c>
      <c r="O103" s="154" t="str">
        <f t="shared" si="16"/>
        <v/>
      </c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  <c r="EP103" s="21"/>
      <c r="EQ103" s="21"/>
      <c r="ER103" s="21"/>
      <c r="ES103" s="21"/>
      <c r="ET103" s="21"/>
      <c r="EU103" s="21"/>
      <c r="EV103" s="21"/>
      <c r="EW103" s="21"/>
      <c r="EX103" s="21"/>
      <c r="EY103" s="21"/>
      <c r="EZ103" s="21"/>
      <c r="FA103" s="21"/>
      <c r="FB103" s="21"/>
      <c r="FC103" s="21"/>
      <c r="FD103" s="21"/>
      <c r="FE103" s="21"/>
      <c r="FF103" s="21"/>
      <c r="FG103" s="21"/>
      <c r="FH103" s="21"/>
      <c r="FI103" s="21"/>
      <c r="FJ103" s="21"/>
      <c r="FK103" s="21"/>
      <c r="FL103" s="21"/>
      <c r="FM103" s="21"/>
      <c r="FN103" s="21"/>
      <c r="FO103" s="21"/>
      <c r="FP103" s="21"/>
      <c r="FQ103" s="21"/>
      <c r="FR103" s="21"/>
      <c r="FS103" s="21"/>
      <c r="FT103" s="21"/>
      <c r="FU103" s="21"/>
    </row>
    <row r="104" spans="1:177" s="22" customFormat="1" ht="26.45" customHeight="1" x14ac:dyDescent="0.2">
      <c r="A104" s="23" t="s">
        <v>183</v>
      </c>
      <c r="B104" s="24">
        <v>70</v>
      </c>
      <c r="C104" s="39" t="s">
        <v>53</v>
      </c>
      <c r="D104" s="94" t="s">
        <v>140</v>
      </c>
      <c r="E104" s="77" t="s">
        <v>254</v>
      </c>
      <c r="F104" s="127">
        <v>0</v>
      </c>
      <c r="G104" s="151" t="str">
        <f t="shared" si="12"/>
        <v/>
      </c>
      <c r="H104" s="152">
        <v>190</v>
      </c>
      <c r="I104" s="153" t="str">
        <f t="shared" si="13"/>
        <v/>
      </c>
      <c r="J104" s="152">
        <v>20</v>
      </c>
      <c r="K104" s="153" t="str">
        <f t="shared" si="14"/>
        <v/>
      </c>
      <c r="L104" s="152">
        <v>180</v>
      </c>
      <c r="M104" s="153" t="str">
        <f t="shared" si="15"/>
        <v/>
      </c>
      <c r="N104" s="152">
        <v>0</v>
      </c>
      <c r="O104" s="154" t="str">
        <f t="shared" si="16"/>
        <v/>
      </c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  <c r="EP104" s="21"/>
      <c r="EQ104" s="21"/>
      <c r="ER104" s="21"/>
      <c r="ES104" s="21"/>
      <c r="ET104" s="21"/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FJ104" s="21"/>
      <c r="FK104" s="21"/>
      <c r="FL104" s="21"/>
      <c r="FM104" s="21"/>
      <c r="FN104" s="21"/>
      <c r="FO104" s="21"/>
      <c r="FP104" s="21"/>
      <c r="FQ104" s="21"/>
      <c r="FR104" s="21"/>
      <c r="FS104" s="21"/>
      <c r="FT104" s="21"/>
      <c r="FU104" s="21"/>
    </row>
    <row r="105" spans="1:177" s="22" customFormat="1" ht="26.45" customHeight="1" x14ac:dyDescent="0.2">
      <c r="A105" s="23" t="s">
        <v>183</v>
      </c>
      <c r="B105" s="24">
        <v>71</v>
      </c>
      <c r="C105" s="39" t="s">
        <v>54</v>
      </c>
      <c r="D105" s="143" t="s">
        <v>157</v>
      </c>
      <c r="E105" s="77" t="s">
        <v>335</v>
      </c>
      <c r="F105" s="127">
        <v>0</v>
      </c>
      <c r="G105" s="151" t="str">
        <f>IF(OR(F105="",F105=0,F105=" "),"",F105)</f>
        <v/>
      </c>
      <c r="H105" s="152">
        <v>4.5</v>
      </c>
      <c r="I105" s="153" t="str">
        <f t="shared" si="13"/>
        <v/>
      </c>
      <c r="J105" s="152">
        <v>6</v>
      </c>
      <c r="K105" s="153" t="str">
        <f t="shared" si="14"/>
        <v/>
      </c>
      <c r="L105" s="152">
        <v>6.5</v>
      </c>
      <c r="M105" s="153" t="str">
        <f t="shared" si="15"/>
        <v/>
      </c>
      <c r="N105" s="152">
        <v>6</v>
      </c>
      <c r="O105" s="154" t="str">
        <f t="shared" si="16"/>
        <v/>
      </c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1"/>
      <c r="ES105" s="21"/>
      <c r="ET105" s="21"/>
      <c r="EU105" s="21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1"/>
      <c r="FG105" s="21"/>
      <c r="FH105" s="21"/>
      <c r="FI105" s="21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T105" s="21"/>
      <c r="FU105" s="21"/>
    </row>
    <row r="106" spans="1:177" s="22" customFormat="1" ht="26.45" customHeight="1" x14ac:dyDescent="0.2">
      <c r="A106" s="23" t="s">
        <v>183</v>
      </c>
      <c r="B106" s="24">
        <v>72</v>
      </c>
      <c r="C106" s="39" t="s">
        <v>55</v>
      </c>
      <c r="D106" s="143" t="s">
        <v>141</v>
      </c>
      <c r="E106" s="77" t="s">
        <v>254</v>
      </c>
      <c r="F106" s="127">
        <v>0</v>
      </c>
      <c r="G106" s="151" t="str">
        <f t="shared" si="12"/>
        <v/>
      </c>
      <c r="H106" s="152">
        <v>0</v>
      </c>
      <c r="I106" s="153" t="str">
        <f t="shared" si="13"/>
        <v/>
      </c>
      <c r="J106" s="152">
        <v>14.66</v>
      </c>
      <c r="K106" s="153" t="str">
        <f t="shared" si="14"/>
        <v/>
      </c>
      <c r="L106" s="152">
        <v>0</v>
      </c>
      <c r="M106" s="153" t="str">
        <f t="shared" si="15"/>
        <v/>
      </c>
      <c r="N106" s="152">
        <v>0</v>
      </c>
      <c r="O106" s="154" t="str">
        <f t="shared" si="16"/>
        <v/>
      </c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  <c r="EP106" s="21"/>
      <c r="EQ106" s="21"/>
      <c r="ER106" s="21"/>
      <c r="ES106" s="21"/>
      <c r="ET106" s="21"/>
      <c r="EU106" s="21"/>
      <c r="EV106" s="21"/>
      <c r="EW106" s="21"/>
      <c r="EX106" s="21"/>
      <c r="EY106" s="21"/>
      <c r="EZ106" s="21"/>
      <c r="FA106" s="21"/>
      <c r="FB106" s="21"/>
      <c r="FC106" s="21"/>
      <c r="FD106" s="21"/>
      <c r="FE106" s="21"/>
      <c r="FF106" s="21"/>
      <c r="FG106" s="21"/>
      <c r="FH106" s="21"/>
      <c r="FI106" s="21"/>
      <c r="FJ106" s="21"/>
      <c r="FK106" s="21"/>
      <c r="FL106" s="21"/>
      <c r="FM106" s="21"/>
      <c r="FN106" s="21"/>
      <c r="FO106" s="21"/>
      <c r="FP106" s="21"/>
      <c r="FQ106" s="21"/>
      <c r="FR106" s="21"/>
      <c r="FS106" s="21"/>
      <c r="FT106" s="21"/>
      <c r="FU106" s="21"/>
    </row>
    <row r="107" spans="1:177" s="22" customFormat="1" ht="26.45" customHeight="1" x14ac:dyDescent="0.2">
      <c r="A107" s="23" t="s">
        <v>183</v>
      </c>
      <c r="B107" s="24">
        <v>73</v>
      </c>
      <c r="C107" s="39" t="s">
        <v>56</v>
      </c>
      <c r="D107" s="94" t="s">
        <v>142</v>
      </c>
      <c r="E107" s="77" t="s">
        <v>256</v>
      </c>
      <c r="F107" s="127">
        <v>0</v>
      </c>
      <c r="G107" s="151" t="str">
        <f t="shared" si="12"/>
        <v/>
      </c>
      <c r="H107" s="152">
        <v>35</v>
      </c>
      <c r="I107" s="153" t="str">
        <f t="shared" si="13"/>
        <v/>
      </c>
      <c r="J107" s="152">
        <v>0</v>
      </c>
      <c r="K107" s="153" t="str">
        <f t="shared" si="14"/>
        <v/>
      </c>
      <c r="L107" s="152">
        <v>85</v>
      </c>
      <c r="M107" s="153" t="str">
        <f t="shared" si="15"/>
        <v/>
      </c>
      <c r="N107" s="152">
        <v>50</v>
      </c>
      <c r="O107" s="154" t="str">
        <f t="shared" si="16"/>
        <v/>
      </c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  <c r="EP107" s="21"/>
      <c r="EQ107" s="21"/>
      <c r="ER107" s="21"/>
      <c r="ES107" s="21"/>
      <c r="ET107" s="21"/>
      <c r="EU107" s="21"/>
      <c r="EV107" s="21"/>
      <c r="EW107" s="21"/>
      <c r="EX107" s="21"/>
      <c r="EY107" s="21"/>
      <c r="EZ107" s="21"/>
      <c r="FA107" s="21"/>
      <c r="FB107" s="21"/>
      <c r="FC107" s="21"/>
      <c r="FD107" s="21"/>
      <c r="FE107" s="21"/>
      <c r="FF107" s="21"/>
      <c r="FG107" s="21"/>
      <c r="FH107" s="21"/>
      <c r="FI107" s="21"/>
      <c r="FJ107" s="21"/>
      <c r="FK107" s="21"/>
      <c r="FL107" s="21"/>
      <c r="FM107" s="21"/>
      <c r="FN107" s="21"/>
      <c r="FO107" s="21"/>
      <c r="FP107" s="21"/>
      <c r="FQ107" s="21"/>
      <c r="FR107" s="21"/>
      <c r="FS107" s="21"/>
      <c r="FT107" s="21"/>
      <c r="FU107" s="21"/>
    </row>
    <row r="108" spans="1:177" s="22" customFormat="1" ht="26.45" customHeight="1" x14ac:dyDescent="0.2">
      <c r="A108" s="23" t="s">
        <v>183</v>
      </c>
      <c r="B108" s="24">
        <v>74</v>
      </c>
      <c r="C108" s="39" t="s">
        <v>89</v>
      </c>
      <c r="D108" s="143" t="s">
        <v>143</v>
      </c>
      <c r="E108" s="77" t="s">
        <v>254</v>
      </c>
      <c r="F108" s="127">
        <v>0</v>
      </c>
      <c r="G108" s="151" t="str">
        <f t="shared" si="12"/>
        <v/>
      </c>
      <c r="H108" s="152">
        <v>20</v>
      </c>
      <c r="I108" s="153" t="str">
        <f t="shared" si="13"/>
        <v/>
      </c>
      <c r="J108" s="152">
        <v>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0</v>
      </c>
      <c r="O108" s="154" t="str">
        <f t="shared" si="16"/>
        <v/>
      </c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  <c r="EM108" s="21"/>
      <c r="EN108" s="21"/>
      <c r="EO108" s="21"/>
      <c r="EP108" s="21"/>
      <c r="EQ108" s="21"/>
      <c r="ER108" s="21"/>
      <c r="ES108" s="21"/>
      <c r="ET108" s="21"/>
      <c r="EU108" s="21"/>
      <c r="EV108" s="21"/>
      <c r="EW108" s="21"/>
      <c r="EX108" s="21"/>
      <c r="EY108" s="21"/>
      <c r="EZ108" s="21"/>
      <c r="FA108" s="21"/>
      <c r="FB108" s="21"/>
      <c r="FC108" s="21"/>
      <c r="FD108" s="21"/>
      <c r="FE108" s="21"/>
      <c r="FF108" s="21"/>
      <c r="FG108" s="21"/>
      <c r="FH108" s="21"/>
      <c r="FI108" s="21"/>
      <c r="FJ108" s="21"/>
      <c r="FK108" s="21"/>
      <c r="FL108" s="21"/>
      <c r="FM108" s="21"/>
      <c r="FN108" s="21"/>
      <c r="FO108" s="21"/>
      <c r="FP108" s="21"/>
      <c r="FQ108" s="21"/>
      <c r="FR108" s="21"/>
      <c r="FS108" s="21"/>
      <c r="FT108" s="21"/>
      <c r="FU108" s="21"/>
    </row>
    <row r="109" spans="1:177" s="22" customFormat="1" ht="26.45" customHeight="1" x14ac:dyDescent="0.2">
      <c r="A109" s="23" t="s">
        <v>183</v>
      </c>
      <c r="B109" s="24">
        <v>75</v>
      </c>
      <c r="C109" s="70" t="s">
        <v>155</v>
      </c>
      <c r="D109" s="94" t="s">
        <v>226</v>
      </c>
      <c r="E109" s="77" t="s">
        <v>254</v>
      </c>
      <c r="F109" s="127">
        <v>0</v>
      </c>
      <c r="G109" s="151" t="str">
        <f t="shared" si="12"/>
        <v/>
      </c>
      <c r="H109" s="152">
        <v>6.5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6.5</v>
      </c>
      <c r="M109" s="153" t="str">
        <f t="shared" si="15"/>
        <v/>
      </c>
      <c r="N109" s="152">
        <v>0</v>
      </c>
      <c r="O109" s="154" t="str">
        <f t="shared" si="16"/>
        <v/>
      </c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  <c r="EP109" s="21"/>
      <c r="EQ109" s="21"/>
      <c r="ER109" s="21"/>
      <c r="ES109" s="21"/>
      <c r="ET109" s="21"/>
      <c r="EU109" s="21"/>
      <c r="EV109" s="21"/>
      <c r="EW109" s="21"/>
      <c r="EX109" s="21"/>
      <c r="EY109" s="21"/>
      <c r="EZ109" s="21"/>
      <c r="FA109" s="21"/>
      <c r="FB109" s="21"/>
      <c r="FC109" s="21"/>
      <c r="FD109" s="21"/>
      <c r="FE109" s="21"/>
      <c r="FF109" s="21"/>
      <c r="FG109" s="21"/>
      <c r="FH109" s="21"/>
      <c r="FI109" s="21"/>
      <c r="FJ109" s="21"/>
      <c r="FK109" s="21"/>
      <c r="FL109" s="21"/>
      <c r="FM109" s="21"/>
      <c r="FN109" s="21"/>
      <c r="FO109" s="21"/>
      <c r="FP109" s="21"/>
      <c r="FQ109" s="21"/>
      <c r="FR109" s="21"/>
      <c r="FS109" s="21"/>
      <c r="FT109" s="21"/>
      <c r="FU109" s="21"/>
    </row>
    <row r="110" spans="1:177" s="22" customFormat="1" ht="26.45" customHeight="1" x14ac:dyDescent="0.2">
      <c r="A110" s="23" t="s">
        <v>183</v>
      </c>
      <c r="B110" s="24">
        <v>76</v>
      </c>
      <c r="C110" s="39" t="s">
        <v>57</v>
      </c>
      <c r="D110" s="143" t="s">
        <v>150</v>
      </c>
      <c r="E110" s="77" t="s">
        <v>254</v>
      </c>
      <c r="F110" s="127">
        <v>0</v>
      </c>
      <c r="G110" s="151" t="str">
        <f t="shared" si="12"/>
        <v/>
      </c>
      <c r="H110" s="152">
        <v>221.4</v>
      </c>
      <c r="I110" s="153" t="str">
        <f t="shared" si="13"/>
        <v/>
      </c>
      <c r="J110" s="152">
        <v>216</v>
      </c>
      <c r="K110" s="153" t="str">
        <f t="shared" si="14"/>
        <v/>
      </c>
      <c r="L110" s="152">
        <v>340.2</v>
      </c>
      <c r="M110" s="153" t="str">
        <f t="shared" si="15"/>
        <v/>
      </c>
      <c r="N110" s="152">
        <v>194.4</v>
      </c>
      <c r="O110" s="154" t="str">
        <f t="shared" si="16"/>
        <v/>
      </c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  <c r="EN110" s="21"/>
      <c r="EO110" s="21"/>
      <c r="EP110" s="21"/>
      <c r="EQ110" s="21"/>
      <c r="ER110" s="21"/>
      <c r="ES110" s="21"/>
      <c r="ET110" s="21"/>
      <c r="EU110" s="21"/>
      <c r="EV110" s="21"/>
      <c r="EW110" s="21"/>
      <c r="EX110" s="21"/>
      <c r="EY110" s="21"/>
      <c r="EZ110" s="21"/>
      <c r="FA110" s="21"/>
      <c r="FB110" s="21"/>
      <c r="FC110" s="21"/>
      <c r="FD110" s="21"/>
      <c r="FE110" s="21"/>
      <c r="FF110" s="21"/>
      <c r="FG110" s="21"/>
      <c r="FH110" s="21"/>
      <c r="FI110" s="21"/>
      <c r="FJ110" s="21"/>
      <c r="FK110" s="21"/>
      <c r="FL110" s="21"/>
      <c r="FM110" s="21"/>
      <c r="FN110" s="21"/>
      <c r="FO110" s="21"/>
      <c r="FP110" s="21"/>
      <c r="FQ110" s="21"/>
      <c r="FR110" s="21"/>
      <c r="FS110" s="21"/>
      <c r="FT110" s="21"/>
      <c r="FU110" s="21"/>
    </row>
    <row r="111" spans="1:177" s="22" customFormat="1" ht="26.45" customHeight="1" x14ac:dyDescent="0.2">
      <c r="A111" s="23" t="s">
        <v>183</v>
      </c>
      <c r="B111" s="24">
        <v>77</v>
      </c>
      <c r="C111" s="38" t="s">
        <v>170</v>
      </c>
      <c r="D111" s="94" t="s">
        <v>166</v>
      </c>
      <c r="E111" s="274" t="s">
        <v>254</v>
      </c>
      <c r="F111" s="292">
        <v>0</v>
      </c>
      <c r="G111" s="293" t="str">
        <f>IF(OR(F111="",F111=0,F111=" "),"",F111/1000)</f>
        <v/>
      </c>
      <c r="H111" s="289">
        <v>338</v>
      </c>
      <c r="I111" s="160" t="str">
        <f>IF($D$160="","  ","  ")</f>
        <v xml:space="preserve">  </v>
      </c>
      <c r="J111" s="289">
        <v>364</v>
      </c>
      <c r="K111" s="290" t="str">
        <f>IF(OR(F111="",F111=0,),"",J111*$G111)</f>
        <v/>
      </c>
      <c r="L111" s="289">
        <v>266.5</v>
      </c>
      <c r="M111" s="290" t="str">
        <f>IF(OR(F111="",F111=0,),"",L111*$G111)</f>
        <v/>
      </c>
      <c r="N111" s="289">
        <v>364</v>
      </c>
      <c r="O111" s="285" t="str">
        <f>IF(OR(F111="",F111=0,),"",N111*$G111)</f>
        <v/>
      </c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  <c r="EP111" s="21"/>
      <c r="EQ111" s="21"/>
      <c r="ER111" s="21"/>
      <c r="ES111" s="21"/>
      <c r="ET111" s="21"/>
      <c r="EU111" s="21"/>
      <c r="EV111" s="21"/>
      <c r="EW111" s="21"/>
      <c r="EX111" s="21"/>
      <c r="EY111" s="21"/>
      <c r="EZ111" s="21"/>
      <c r="FA111" s="21"/>
      <c r="FB111" s="21"/>
      <c r="FC111" s="21"/>
      <c r="FD111" s="21"/>
      <c r="FE111" s="21"/>
      <c r="FF111" s="21"/>
      <c r="FG111" s="21"/>
      <c r="FH111" s="21"/>
      <c r="FI111" s="21"/>
      <c r="FJ111" s="21"/>
      <c r="FK111" s="21"/>
      <c r="FL111" s="21"/>
      <c r="FM111" s="21"/>
      <c r="FN111" s="21"/>
      <c r="FO111" s="21"/>
      <c r="FP111" s="21"/>
      <c r="FQ111" s="21"/>
      <c r="FR111" s="21"/>
      <c r="FS111" s="21"/>
      <c r="FT111" s="21"/>
      <c r="FU111" s="21"/>
    </row>
    <row r="112" spans="1:177" s="22" customFormat="1" ht="26.45" customHeight="1" x14ac:dyDescent="0.2">
      <c r="A112" s="23" t="s">
        <v>183</v>
      </c>
      <c r="B112" s="24">
        <v>78</v>
      </c>
      <c r="C112" s="38" t="s">
        <v>171</v>
      </c>
      <c r="D112" s="94" t="s">
        <v>166</v>
      </c>
      <c r="E112" s="274"/>
      <c r="F112" s="292"/>
      <c r="G112" s="293"/>
      <c r="H112" s="289"/>
      <c r="I112" s="161" t="str">
        <f>IF($D$160="","  ","  ")</f>
        <v xml:space="preserve">  </v>
      </c>
      <c r="J112" s="289"/>
      <c r="K112" s="290"/>
      <c r="L112" s="289"/>
      <c r="M112" s="290"/>
      <c r="N112" s="289"/>
      <c r="O112" s="285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  <c r="EP112" s="21"/>
      <c r="EQ112" s="21"/>
      <c r="ER112" s="21"/>
      <c r="ES112" s="21"/>
      <c r="ET112" s="21"/>
      <c r="EU112" s="21"/>
      <c r="EV112" s="21"/>
      <c r="EW112" s="21"/>
      <c r="EX112" s="21"/>
      <c r="EY112" s="21"/>
      <c r="EZ112" s="21"/>
      <c r="FA112" s="21"/>
      <c r="FB112" s="21"/>
      <c r="FC112" s="21"/>
      <c r="FD112" s="21"/>
      <c r="FE112" s="21"/>
      <c r="FF112" s="21"/>
      <c r="FG112" s="21"/>
      <c r="FH112" s="21"/>
      <c r="FI112" s="21"/>
      <c r="FJ112" s="21"/>
      <c r="FK112" s="21"/>
      <c r="FL112" s="21"/>
      <c r="FM112" s="21"/>
      <c r="FN112" s="21"/>
      <c r="FO112" s="21"/>
      <c r="FP112" s="21"/>
      <c r="FQ112" s="21"/>
      <c r="FR112" s="21"/>
      <c r="FS112" s="21"/>
      <c r="FT112" s="21"/>
      <c r="FU112" s="21"/>
    </row>
    <row r="113" spans="1:177" s="22" customFormat="1" ht="26.45" customHeight="1" x14ac:dyDescent="0.2">
      <c r="A113" s="23" t="s">
        <v>183</v>
      </c>
      <c r="B113" s="24">
        <v>79</v>
      </c>
      <c r="C113" s="39" t="s">
        <v>172</v>
      </c>
      <c r="D113" s="94" t="s">
        <v>167</v>
      </c>
      <c r="E113" s="274"/>
      <c r="F113" s="292"/>
      <c r="G113" s="293"/>
      <c r="H113" s="289"/>
      <c r="I113" s="161" t="str">
        <f>IF($D$160="","  ","  ")</f>
        <v xml:space="preserve">  </v>
      </c>
      <c r="J113" s="289"/>
      <c r="K113" s="290"/>
      <c r="L113" s="289"/>
      <c r="M113" s="290"/>
      <c r="N113" s="289"/>
      <c r="O113" s="285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</row>
    <row r="114" spans="1:177" s="22" customFormat="1" ht="36.6" customHeight="1" x14ac:dyDescent="0.2">
      <c r="A114" s="23" t="s">
        <v>183</v>
      </c>
      <c r="B114" s="24">
        <v>80</v>
      </c>
      <c r="C114" s="39" t="s">
        <v>173</v>
      </c>
      <c r="D114" s="94" t="s">
        <v>166</v>
      </c>
      <c r="E114" s="274"/>
      <c r="F114" s="292"/>
      <c r="G114" s="293"/>
      <c r="H114" s="289"/>
      <c r="I114" s="191" t="str">
        <f>IF(OR(F111="",F111=0,F111=" "),"",H111*$G111)</f>
        <v/>
      </c>
      <c r="J114" s="289"/>
      <c r="K114" s="290"/>
      <c r="L114" s="289"/>
      <c r="M114" s="290"/>
      <c r="N114" s="289"/>
      <c r="O114" s="285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  <c r="EM114" s="21"/>
      <c r="EN114" s="21"/>
      <c r="EO114" s="21"/>
      <c r="EP114" s="21"/>
      <c r="EQ114" s="21"/>
      <c r="ER114" s="21"/>
      <c r="ES114" s="21"/>
      <c r="ET114" s="21"/>
      <c r="EU114" s="21"/>
      <c r="EV114" s="21"/>
      <c r="EW114" s="21"/>
      <c r="EX114" s="21"/>
      <c r="EY114" s="21"/>
      <c r="EZ114" s="21"/>
      <c r="FA114" s="21"/>
      <c r="FB114" s="21"/>
      <c r="FC114" s="21"/>
      <c r="FD114" s="21"/>
      <c r="FE114" s="21"/>
      <c r="FF114" s="21"/>
      <c r="FG114" s="21"/>
      <c r="FH114" s="21"/>
      <c r="FI114" s="21"/>
      <c r="FJ114" s="21"/>
      <c r="FK114" s="21"/>
      <c r="FL114" s="21"/>
      <c r="FM114" s="21"/>
      <c r="FN114" s="21"/>
      <c r="FO114" s="21"/>
      <c r="FP114" s="21"/>
      <c r="FQ114" s="21"/>
      <c r="FR114" s="21"/>
      <c r="FS114" s="21"/>
      <c r="FT114" s="21"/>
      <c r="FU114" s="21"/>
    </row>
    <row r="115" spans="1:177" s="22" customFormat="1" ht="26.45" customHeight="1" x14ac:dyDescent="0.2">
      <c r="A115" s="23" t="s">
        <v>183</v>
      </c>
      <c r="B115" s="24">
        <v>81</v>
      </c>
      <c r="C115" s="39" t="s">
        <v>174</v>
      </c>
      <c r="D115" s="143" t="s">
        <v>176</v>
      </c>
      <c r="E115" s="274"/>
      <c r="F115" s="292"/>
      <c r="G115" s="293"/>
      <c r="H115" s="289"/>
      <c r="I115" s="161" t="str">
        <f>IF($D$160=""," "," ")</f>
        <v xml:space="preserve"> </v>
      </c>
      <c r="J115" s="289"/>
      <c r="K115" s="290"/>
      <c r="L115" s="289"/>
      <c r="M115" s="290"/>
      <c r="N115" s="289"/>
      <c r="O115" s="285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1"/>
      <c r="ES115" s="21"/>
      <c r="ET115" s="21"/>
      <c r="EU115" s="21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1"/>
      <c r="FG115" s="21"/>
      <c r="FH115" s="21"/>
      <c r="FI115" s="21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T115" s="21"/>
      <c r="FU115" s="21"/>
    </row>
    <row r="116" spans="1:177" s="22" customFormat="1" ht="26.45" customHeight="1" x14ac:dyDescent="0.2">
      <c r="A116" s="23" t="s">
        <v>183</v>
      </c>
      <c r="B116" s="24">
        <v>82</v>
      </c>
      <c r="C116" s="39" t="s">
        <v>175</v>
      </c>
      <c r="D116" s="143" t="s">
        <v>168</v>
      </c>
      <c r="E116" s="274"/>
      <c r="F116" s="292"/>
      <c r="G116" s="293"/>
      <c r="H116" s="289"/>
      <c r="I116" s="162" t="str">
        <f>IF($D$160=""," "," ")</f>
        <v xml:space="preserve"> </v>
      </c>
      <c r="J116" s="289"/>
      <c r="K116" s="290"/>
      <c r="L116" s="289"/>
      <c r="M116" s="290"/>
      <c r="N116" s="289"/>
      <c r="O116" s="285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  <c r="EP116" s="21"/>
      <c r="EQ116" s="21"/>
      <c r="ER116" s="21"/>
      <c r="ES116" s="21"/>
      <c r="ET116" s="21"/>
      <c r="EU116" s="21"/>
      <c r="EV116" s="21"/>
      <c r="EW116" s="21"/>
      <c r="EX116" s="21"/>
      <c r="EY116" s="21"/>
      <c r="EZ116" s="21"/>
      <c r="FA116" s="21"/>
      <c r="FB116" s="21"/>
      <c r="FC116" s="21"/>
      <c r="FD116" s="21"/>
      <c r="FE116" s="21"/>
      <c r="FF116" s="21"/>
      <c r="FG116" s="21"/>
      <c r="FH116" s="21"/>
      <c r="FI116" s="21"/>
      <c r="FJ116" s="21"/>
      <c r="FK116" s="21"/>
      <c r="FL116" s="21"/>
      <c r="FM116" s="21"/>
      <c r="FN116" s="21"/>
      <c r="FO116" s="21"/>
      <c r="FP116" s="21"/>
      <c r="FQ116" s="21"/>
      <c r="FR116" s="21"/>
      <c r="FS116" s="21"/>
      <c r="FT116" s="21"/>
      <c r="FU116" s="21"/>
    </row>
    <row r="117" spans="1:177" s="22" customFormat="1" ht="26.45" customHeight="1" x14ac:dyDescent="0.2">
      <c r="A117" s="23" t="s">
        <v>183</v>
      </c>
      <c r="B117" s="24">
        <v>83</v>
      </c>
      <c r="C117" s="39" t="s">
        <v>58</v>
      </c>
      <c r="D117" s="143" t="s">
        <v>145</v>
      </c>
      <c r="E117" s="77" t="s">
        <v>254</v>
      </c>
      <c r="F117" s="127">
        <v>0</v>
      </c>
      <c r="G117" s="151" t="str">
        <f>IF(OR(F117="",F117=0,F117=" "),"",F117/1000)</f>
        <v/>
      </c>
      <c r="H117" s="152">
        <v>22.66</v>
      </c>
      <c r="I117" s="153" t="str">
        <f>IF(OR(F117="",F117=0,F117=" "),"",H117*$G117)</f>
        <v/>
      </c>
      <c r="J117" s="152">
        <v>17.510000000000002</v>
      </c>
      <c r="K117" s="153" t="str">
        <f>IF(OR(F117="",F117=0,),"",J117*$G117)</f>
        <v/>
      </c>
      <c r="L117" s="152">
        <v>12.36</v>
      </c>
      <c r="M117" s="153" t="str">
        <f>IF(OR(F117="",F117=0,),"",L117*$G117)</f>
        <v/>
      </c>
      <c r="N117" s="152">
        <v>25.75</v>
      </c>
      <c r="O117" s="154" t="str">
        <f>IF(OR(F117="",F117=0,),"",N117*$G117)</f>
        <v/>
      </c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  <c r="EP117" s="21"/>
      <c r="EQ117" s="21"/>
      <c r="ER117" s="21"/>
      <c r="ES117" s="21"/>
      <c r="ET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  <c r="FJ117" s="21"/>
      <c r="FK117" s="21"/>
      <c r="FL117" s="21"/>
      <c r="FM117" s="21"/>
      <c r="FN117" s="21"/>
      <c r="FO117" s="21"/>
      <c r="FP117" s="21"/>
      <c r="FQ117" s="21"/>
      <c r="FR117" s="21"/>
      <c r="FS117" s="21"/>
      <c r="FT117" s="21"/>
      <c r="FU117" s="21"/>
    </row>
    <row r="118" spans="1:177" s="22" customFormat="1" ht="26.45" customHeight="1" x14ac:dyDescent="0.2">
      <c r="A118" s="23" t="s">
        <v>183</v>
      </c>
      <c r="B118" s="24">
        <v>84</v>
      </c>
      <c r="C118" s="39" t="s">
        <v>59</v>
      </c>
      <c r="D118" s="143" t="s">
        <v>264</v>
      </c>
      <c r="E118" s="77" t="s">
        <v>254</v>
      </c>
      <c r="F118" s="127">
        <v>0</v>
      </c>
      <c r="G118" s="151" t="str">
        <f>IF(OR(F118="",F118=0,F118=" "),"",F118/1000)</f>
        <v/>
      </c>
      <c r="H118" s="152">
        <v>131.25</v>
      </c>
      <c r="I118" s="153" t="str">
        <f>IF(OR(F118="",F118=0,F118=" "),"",H118*$G118)</f>
        <v/>
      </c>
      <c r="J118" s="152">
        <v>147</v>
      </c>
      <c r="K118" s="153" t="str">
        <f>IF(OR(F118="",F118=0,),"",J118*$G118)</f>
        <v/>
      </c>
      <c r="L118" s="152">
        <v>178.5</v>
      </c>
      <c r="M118" s="153" t="str">
        <f>IF(OR(F118="",F118=0,),"",L118*$G118)</f>
        <v/>
      </c>
      <c r="N118" s="152">
        <v>273</v>
      </c>
      <c r="O118" s="154" t="str">
        <f>IF(OR(F118="",F118=0,),"",N118*$G118)</f>
        <v/>
      </c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  <c r="EM118" s="21"/>
      <c r="EN118" s="21"/>
      <c r="EO118" s="21"/>
      <c r="EP118" s="21"/>
      <c r="EQ118" s="21"/>
      <c r="ER118" s="21"/>
      <c r="ES118" s="21"/>
      <c r="ET118" s="21"/>
      <c r="EU118" s="21"/>
      <c r="EV118" s="21"/>
      <c r="EW118" s="21"/>
      <c r="EX118" s="21"/>
      <c r="EY118" s="21"/>
      <c r="EZ118" s="21"/>
      <c r="FA118" s="21"/>
      <c r="FB118" s="21"/>
      <c r="FC118" s="21"/>
      <c r="FD118" s="21"/>
      <c r="FE118" s="21"/>
      <c r="FF118" s="21"/>
      <c r="FG118" s="21"/>
      <c r="FH118" s="21"/>
      <c r="FI118" s="21"/>
      <c r="FJ118" s="21"/>
      <c r="FK118" s="21"/>
      <c r="FL118" s="21"/>
      <c r="FM118" s="21"/>
      <c r="FN118" s="21"/>
      <c r="FO118" s="21"/>
      <c r="FP118" s="21"/>
      <c r="FQ118" s="21"/>
      <c r="FR118" s="21"/>
      <c r="FS118" s="21"/>
      <c r="FT118" s="21"/>
      <c r="FU118" s="21"/>
    </row>
    <row r="119" spans="1:177" s="22" customFormat="1" ht="26.45" customHeight="1" thickBot="1" x14ac:dyDescent="0.25">
      <c r="A119" s="28" t="s">
        <v>183</v>
      </c>
      <c r="B119" s="34">
        <v>85</v>
      </c>
      <c r="C119" s="35" t="s">
        <v>60</v>
      </c>
      <c r="D119" s="146" t="s">
        <v>146</v>
      </c>
      <c r="E119" s="36" t="s">
        <v>254</v>
      </c>
      <c r="F119" s="193">
        <v>0</v>
      </c>
      <c r="G119" s="165" t="str">
        <f>IF(OR(F119="",F119=0,F119=" "),"",F119/1000)</f>
        <v/>
      </c>
      <c r="H119" s="166">
        <v>7</v>
      </c>
      <c r="I119" s="167" t="str">
        <f>IF(OR(F119="",F119=0,F119=" "),"",H119*$G119)</f>
        <v/>
      </c>
      <c r="J119" s="166">
        <v>7</v>
      </c>
      <c r="K119" s="167" t="str">
        <f>IF(OR(F119="",F119=0,),"",J119*$G119)</f>
        <v/>
      </c>
      <c r="L119" s="166">
        <v>7</v>
      </c>
      <c r="M119" s="167" t="str">
        <f>IF(OR(F119="",F119=0,),"",L119*$G119)</f>
        <v/>
      </c>
      <c r="N119" s="166">
        <v>7</v>
      </c>
      <c r="O119" s="168" t="str">
        <f>IF(OR(F119="",F119=0,),"",N119*$G119)</f>
        <v/>
      </c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1"/>
      <c r="ES119" s="21"/>
      <c r="ET119" s="21"/>
      <c r="EU119" s="21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1"/>
      <c r="FG119" s="21"/>
      <c r="FH119" s="21"/>
      <c r="FI119" s="21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T119" s="21"/>
      <c r="FU119" s="21"/>
    </row>
    <row r="120" spans="1:177" s="22" customFormat="1" x14ac:dyDescent="0.2">
      <c r="A120" s="29"/>
      <c r="B120" s="37"/>
      <c r="C120" s="30"/>
      <c r="D120" s="40"/>
      <c r="E120" s="25"/>
      <c r="F120" s="169"/>
      <c r="G120" s="194"/>
      <c r="H120" s="195"/>
      <c r="I120" s="196"/>
      <c r="J120" s="195"/>
      <c r="K120" s="196"/>
      <c r="L120" s="195"/>
      <c r="M120" s="196"/>
      <c r="N120" s="195"/>
      <c r="O120" s="196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  <c r="EP120" s="21"/>
      <c r="EQ120" s="21"/>
      <c r="ER120" s="21"/>
      <c r="ES120" s="21"/>
      <c r="ET120" s="21"/>
      <c r="EU120" s="21"/>
      <c r="EV120" s="21"/>
      <c r="EW120" s="21"/>
      <c r="EX120" s="21"/>
      <c r="EY120" s="21"/>
      <c r="EZ120" s="21"/>
      <c r="FA120" s="21"/>
      <c r="FB120" s="21"/>
      <c r="FC120" s="21"/>
      <c r="FD120" s="21"/>
      <c r="FE120" s="21"/>
      <c r="FF120" s="21"/>
      <c r="FG120" s="21"/>
      <c r="FH120" s="21"/>
      <c r="FI120" s="21"/>
      <c r="FJ120" s="21"/>
      <c r="FK120" s="21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</row>
    <row r="121" spans="1:177" s="22" customFormat="1" ht="13.5" thickBot="1" x14ac:dyDescent="0.25">
      <c r="A121" s="29"/>
      <c r="B121" s="37"/>
      <c r="C121" s="30"/>
      <c r="D121" s="40"/>
      <c r="E121" s="25"/>
      <c r="F121" s="169"/>
      <c r="G121" s="194"/>
      <c r="H121" s="195"/>
      <c r="I121" s="196"/>
      <c r="J121" s="195"/>
      <c r="K121" s="196"/>
      <c r="L121" s="195"/>
      <c r="M121" s="196"/>
      <c r="N121" s="195"/>
      <c r="O121" s="196"/>
      <c r="P121" s="21"/>
      <c r="Q121" s="21"/>
      <c r="R121" s="21"/>
      <c r="S121" s="21"/>
      <c r="T121" s="21"/>
      <c r="U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</row>
    <row r="122" spans="1:177" s="22" customFormat="1" ht="17.45" customHeight="1" x14ac:dyDescent="0.2">
      <c r="A122" s="41"/>
      <c r="B122" s="41"/>
      <c r="E122" s="42"/>
      <c r="F122" s="197" t="s">
        <v>269</v>
      </c>
      <c r="G122" s="198"/>
      <c r="H122" s="199"/>
      <c r="I122" s="175" t="str">
        <f>IF(COUNTIF(I9:I119,""),"ERROR",SUM(I9:I119))</f>
        <v>ERROR</v>
      </c>
      <c r="J122" s="197"/>
      <c r="K122" s="175" t="str">
        <f>IF(COUNTIF(I9:I119,""),"ERROR",SUM(K9:K119))</f>
        <v>ERROR</v>
      </c>
      <c r="L122" s="197"/>
      <c r="M122" s="175" t="str">
        <f>IF(COUNTIF(I9:I119,""),"ERROR",SUM(M9:M119))</f>
        <v>ERROR</v>
      </c>
      <c r="N122" s="197"/>
      <c r="O122" s="177" t="str">
        <f>IF(COUNTIF(I9:I119,""),"ERROR",SUM(O9:O119))</f>
        <v>ERROR</v>
      </c>
    </row>
    <row r="123" spans="1:177" s="22" customFormat="1" ht="17.45" customHeight="1" thickBot="1" x14ac:dyDescent="0.25">
      <c r="A123" s="41"/>
      <c r="B123" s="41"/>
      <c r="E123" s="43"/>
      <c r="F123" s="166" t="s">
        <v>270</v>
      </c>
      <c r="G123" s="200"/>
      <c r="H123" s="201"/>
      <c r="I123" s="202" t="str">
        <f>IF(I122="ERROR","ERROR",I122/7)</f>
        <v>ERROR</v>
      </c>
      <c r="J123" s="166"/>
      <c r="K123" s="202" t="str">
        <f>IF(I122="ERROR","ERROR",K122/7)</f>
        <v>ERROR</v>
      </c>
      <c r="L123" s="166"/>
      <c r="M123" s="202" t="str">
        <f>IF(I122="ERROR","ERROR",M122/7)</f>
        <v>ERROR</v>
      </c>
      <c r="N123" s="203"/>
      <c r="O123" s="204" t="str">
        <f>IF(I122="ERROR","ERROR",O122/7)</f>
        <v>ERROR</v>
      </c>
    </row>
    <row r="124" spans="1:177" s="22" customFormat="1" ht="14.25" customHeight="1" thickBot="1" x14ac:dyDescent="0.25">
      <c r="A124" s="41"/>
      <c r="B124" s="41"/>
      <c r="E124" s="44"/>
      <c r="F124" s="44"/>
      <c r="G124" s="51"/>
      <c r="H124" s="52"/>
      <c r="I124" s="53"/>
      <c r="J124" s="52"/>
      <c r="K124" s="53"/>
      <c r="L124" s="52"/>
      <c r="M124" s="53"/>
      <c r="N124" s="54"/>
      <c r="O124" s="53"/>
    </row>
    <row r="125" spans="1:177" s="22" customFormat="1" ht="27" customHeight="1" thickBot="1" x14ac:dyDescent="0.25">
      <c r="A125" s="41"/>
      <c r="B125" s="41"/>
      <c r="E125" s="276" t="s">
        <v>351</v>
      </c>
      <c r="F125" s="277"/>
      <c r="G125" s="277"/>
      <c r="H125" s="277"/>
      <c r="I125" s="277"/>
      <c r="J125" s="277"/>
      <c r="K125" s="299" t="str">
        <f>IF(COUNTIF(I122:K122,"ERROR"),"INSERIRE/RIVEDERE PREZZO MEDIO",(I123+K123+M123+O123)/4)</f>
        <v>INSERIRE/RIVEDERE PREZZO MEDIO</v>
      </c>
      <c r="L125" s="300"/>
      <c r="M125" s="55"/>
      <c r="N125" s="54"/>
      <c r="O125" s="53"/>
    </row>
    <row r="126" spans="1:177" s="22" customFormat="1" x14ac:dyDescent="0.2">
      <c r="A126" s="41"/>
      <c r="B126" s="41"/>
      <c r="E126" s="44"/>
      <c r="G126" s="52"/>
      <c r="H126" s="52"/>
      <c r="I126" s="52"/>
      <c r="J126" s="52"/>
      <c r="K126" s="52"/>
      <c r="L126" s="52"/>
      <c r="M126" s="53"/>
      <c r="N126" s="54"/>
      <c r="O126" s="53"/>
    </row>
    <row r="127" spans="1:177" s="22" customFormat="1" x14ac:dyDescent="0.2">
      <c r="A127" s="275" t="s">
        <v>211</v>
      </c>
      <c r="B127" s="275"/>
      <c r="C127" s="275"/>
      <c r="D127" s="10"/>
      <c r="E127" s="44"/>
      <c r="G127" s="52"/>
      <c r="H127" s="52"/>
      <c r="I127" s="52"/>
      <c r="J127" s="52"/>
      <c r="K127" s="52"/>
      <c r="L127" s="52"/>
      <c r="M127" s="53"/>
      <c r="N127" s="54"/>
      <c r="O127" s="53"/>
    </row>
    <row r="128" spans="1:177" x14ac:dyDescent="0.2">
      <c r="A128" s="60"/>
      <c r="B128" s="60"/>
      <c r="C128" s="61"/>
      <c r="D128" s="61"/>
      <c r="E128" s="63"/>
      <c r="F128" s="10"/>
      <c r="G128" s="64"/>
      <c r="H128" s="64"/>
      <c r="N128" s="56"/>
      <c r="O128" s="56"/>
    </row>
    <row r="129" spans="1:15" x14ac:dyDescent="0.2">
      <c r="A129" s="275" t="s">
        <v>257</v>
      </c>
      <c r="B129" s="275"/>
      <c r="C129" s="275"/>
      <c r="D129" s="61"/>
      <c r="E129" s="63"/>
      <c r="F129" s="45"/>
      <c r="G129" s="65"/>
      <c r="H129" s="46"/>
      <c r="I129" s="57"/>
      <c r="J129" s="57"/>
      <c r="K129" s="58"/>
      <c r="N129" s="56"/>
      <c r="O129" s="56"/>
    </row>
    <row r="130" spans="1:15" x14ac:dyDescent="0.2">
      <c r="A130" s="57" t="s">
        <v>343</v>
      </c>
      <c r="B130" s="283" t="s">
        <v>258</v>
      </c>
      <c r="C130" s="283"/>
      <c r="D130" s="61"/>
      <c r="E130" s="66"/>
      <c r="F130" s="45"/>
      <c r="G130" s="59"/>
      <c r="H130" s="59"/>
      <c r="I130" s="59"/>
      <c r="J130" s="59"/>
      <c r="K130" s="59"/>
      <c r="L130" s="59"/>
      <c r="M130" s="59"/>
      <c r="N130" s="56"/>
      <c r="O130" s="56"/>
    </row>
    <row r="131" spans="1:15" x14ac:dyDescent="0.2">
      <c r="A131" s="57" t="s">
        <v>344</v>
      </c>
      <c r="B131" s="284" t="s">
        <v>259</v>
      </c>
      <c r="C131" s="284"/>
      <c r="D131" s="75"/>
      <c r="E131" s="63"/>
      <c r="F131" s="10"/>
      <c r="G131" s="64"/>
      <c r="H131" s="64"/>
    </row>
    <row r="132" spans="1:15" x14ac:dyDescent="0.2">
      <c r="A132" s="60"/>
      <c r="B132" s="60"/>
      <c r="C132" s="61"/>
      <c r="D132" s="61"/>
      <c r="E132" s="10"/>
      <c r="F132" s="10"/>
      <c r="G132" s="64"/>
      <c r="H132" s="64"/>
    </row>
    <row r="133" spans="1:15" x14ac:dyDescent="0.2">
      <c r="A133" s="67" t="s">
        <v>260</v>
      </c>
      <c r="B133" s="279" t="s">
        <v>266</v>
      </c>
      <c r="C133" s="279"/>
      <c r="D133" s="10"/>
      <c r="E133" s="10"/>
      <c r="F133" s="10"/>
      <c r="G133" s="64"/>
      <c r="H133" s="64"/>
    </row>
    <row r="134" spans="1:15" x14ac:dyDescent="0.2">
      <c r="A134" s="67" t="s">
        <v>255</v>
      </c>
      <c r="B134" s="279" t="s">
        <v>265</v>
      </c>
      <c r="C134" s="279"/>
      <c r="D134" s="279"/>
      <c r="E134" s="10"/>
      <c r="F134" s="10"/>
      <c r="G134" s="64"/>
      <c r="H134" s="64"/>
    </row>
    <row r="135" spans="1:15" x14ac:dyDescent="0.2">
      <c r="A135" s="67"/>
      <c r="B135" s="74"/>
      <c r="C135" s="74"/>
      <c r="D135" s="10"/>
      <c r="E135" s="10"/>
      <c r="F135" s="10"/>
      <c r="G135" s="64"/>
      <c r="H135" s="64"/>
    </row>
    <row r="136" spans="1:15" x14ac:dyDescent="0.2">
      <c r="A136" s="68" t="s">
        <v>279</v>
      </c>
      <c r="B136" s="68"/>
      <c r="C136" s="74"/>
      <c r="D136" s="10"/>
      <c r="E136" s="10"/>
      <c r="F136" s="10"/>
      <c r="G136" s="64"/>
      <c r="H136" s="64"/>
    </row>
    <row r="137" spans="1:15" x14ac:dyDescent="0.2">
      <c r="A137" s="68"/>
      <c r="B137" s="68"/>
      <c r="C137" s="74"/>
      <c r="D137" s="10"/>
      <c r="E137" s="21"/>
      <c r="F137" s="10"/>
      <c r="G137" s="64"/>
      <c r="H137" s="64"/>
    </row>
    <row r="138" spans="1:15" x14ac:dyDescent="0.2">
      <c r="A138" s="275" t="s">
        <v>210</v>
      </c>
      <c r="B138" s="275"/>
      <c r="C138" s="275"/>
      <c r="D138" s="10"/>
      <c r="E138" s="21"/>
      <c r="F138" s="10"/>
      <c r="G138" s="64"/>
      <c r="H138" s="64"/>
    </row>
    <row r="139" spans="1:15" x14ac:dyDescent="0.2">
      <c r="A139" s="275" t="s">
        <v>345</v>
      </c>
      <c r="B139" s="275"/>
      <c r="C139" s="275"/>
      <c r="D139" s="10"/>
      <c r="E139" s="21"/>
      <c r="F139" s="10"/>
      <c r="G139" s="64"/>
      <c r="H139" s="64"/>
    </row>
    <row r="140" spans="1:15" x14ac:dyDescent="0.2">
      <c r="A140" s="275" t="s">
        <v>346</v>
      </c>
      <c r="B140" s="275"/>
      <c r="C140" s="275"/>
      <c r="D140" s="10"/>
      <c r="E140" s="21"/>
      <c r="F140" s="10"/>
      <c r="G140" s="64"/>
      <c r="H140" s="64"/>
    </row>
    <row r="141" spans="1:15" x14ac:dyDescent="0.2">
      <c r="A141" s="275" t="s">
        <v>347</v>
      </c>
      <c r="B141" s="275"/>
      <c r="C141" s="275"/>
      <c r="D141" s="10"/>
      <c r="E141" s="10"/>
      <c r="F141" s="10"/>
      <c r="G141" s="64"/>
      <c r="H141" s="64"/>
    </row>
    <row r="142" spans="1:15" x14ac:dyDescent="0.2">
      <c r="A142" s="67"/>
      <c r="B142" s="74"/>
      <c r="C142" s="74"/>
      <c r="D142" s="10"/>
      <c r="E142" s="10"/>
      <c r="F142" s="10"/>
      <c r="G142" s="64"/>
      <c r="H142" s="64"/>
    </row>
    <row r="143" spans="1:15" x14ac:dyDescent="0.2">
      <c r="A143" s="275" t="s">
        <v>34</v>
      </c>
      <c r="B143" s="275"/>
      <c r="C143" s="275"/>
      <c r="D143" s="10"/>
      <c r="E143" s="10"/>
      <c r="F143" s="10"/>
      <c r="G143" s="64"/>
      <c r="H143" s="64"/>
    </row>
    <row r="144" spans="1:15" x14ac:dyDescent="0.2">
      <c r="A144" s="275" t="s">
        <v>348</v>
      </c>
      <c r="B144" s="275"/>
      <c r="C144" s="275"/>
      <c r="D144" s="275"/>
      <c r="E144" s="10"/>
      <c r="F144" s="10"/>
      <c r="G144" s="64"/>
      <c r="H144" s="64"/>
    </row>
    <row r="145" spans="1:8" x14ac:dyDescent="0.2">
      <c r="A145" s="60"/>
      <c r="B145" s="60"/>
      <c r="C145" s="10"/>
      <c r="D145" s="10"/>
      <c r="E145" s="10"/>
      <c r="F145" s="10"/>
      <c r="G145" s="64"/>
      <c r="H145" s="64"/>
    </row>
    <row r="146" spans="1:8" x14ac:dyDescent="0.2">
      <c r="A146" s="275" t="s">
        <v>262</v>
      </c>
      <c r="B146" s="275"/>
      <c r="C146" s="275"/>
      <c r="D146" s="10"/>
      <c r="E146" s="10"/>
      <c r="F146" s="10"/>
      <c r="G146" s="64"/>
      <c r="H146" s="64"/>
    </row>
    <row r="147" spans="1:8" x14ac:dyDescent="0.2">
      <c r="A147" s="10" t="s">
        <v>263</v>
      </c>
      <c r="B147" s="60"/>
      <c r="C147" s="61"/>
      <c r="D147" s="10"/>
      <c r="E147" s="10"/>
      <c r="F147" s="10"/>
      <c r="G147" s="64"/>
      <c r="H147" s="64"/>
    </row>
    <row r="148" spans="1:8" x14ac:dyDescent="0.2">
      <c r="A148" s="62"/>
      <c r="B148" s="62"/>
      <c r="C148" s="46"/>
      <c r="D148" s="10"/>
      <c r="E148" s="10"/>
      <c r="F148" s="10"/>
      <c r="G148" s="64"/>
      <c r="H148" s="64"/>
    </row>
    <row r="149" spans="1:8" x14ac:dyDescent="0.2">
      <c r="A149" s="62"/>
      <c r="B149" s="62"/>
      <c r="C149" s="10"/>
      <c r="D149" s="10"/>
      <c r="E149" s="10"/>
      <c r="F149" s="10"/>
      <c r="G149" s="64"/>
      <c r="H149" s="64"/>
    </row>
    <row r="150" spans="1:8" x14ac:dyDescent="0.2">
      <c r="A150" s="62"/>
      <c r="B150" s="66"/>
      <c r="C150" s="46"/>
      <c r="D150" s="10"/>
      <c r="E150" s="66"/>
      <c r="F150" s="10"/>
      <c r="G150" s="64"/>
      <c r="H150" s="64"/>
    </row>
    <row r="151" spans="1:8" x14ac:dyDescent="0.2">
      <c r="A151" s="62"/>
      <c r="B151" s="66"/>
      <c r="C151" s="10"/>
      <c r="D151" s="10"/>
      <c r="E151" s="66"/>
      <c r="F151" s="10"/>
      <c r="G151" s="64"/>
      <c r="H151" s="64"/>
    </row>
    <row r="152" spans="1:8" x14ac:dyDescent="0.2">
      <c r="A152" s="62"/>
      <c r="B152" s="66"/>
      <c r="C152" s="10"/>
      <c r="D152" s="10"/>
      <c r="E152" s="66"/>
      <c r="F152" s="10"/>
      <c r="G152" s="64"/>
      <c r="H152" s="64"/>
    </row>
    <row r="153" spans="1:8" x14ac:dyDescent="0.2">
      <c r="A153" s="62"/>
      <c r="B153" s="66"/>
      <c r="C153" s="10"/>
      <c r="D153" s="10"/>
      <c r="E153" s="66"/>
      <c r="F153" s="10"/>
      <c r="G153" s="64"/>
      <c r="H153" s="64"/>
    </row>
    <row r="154" spans="1:8" x14ac:dyDescent="0.2">
      <c r="A154" s="62"/>
      <c r="B154" s="62"/>
      <c r="C154" s="10"/>
      <c r="D154" s="10"/>
      <c r="E154" s="10"/>
      <c r="F154" s="10"/>
      <c r="G154" s="64"/>
      <c r="H154" s="64"/>
    </row>
  </sheetData>
  <sheetProtection algorithmName="SHA-512" hashValue="r8Iv88TgilYZAVNW9NUCa4bIpvJ5GXxWcaV2ZOb8uqWL7n4XOlqB5TlYqTyq7BpiOhymxuDgWV1OmqnIZ7Sy6A==" saltValue="D8fnuALFiY89UXX1pmcjZA==" spinCount="100000" sheet="1" objects="1" scenarios="1" selectLockedCells="1"/>
  <mergeCells count="76">
    <mergeCell ref="B130:C130"/>
    <mergeCell ref="A144:D144"/>
    <mergeCell ref="F81:F83"/>
    <mergeCell ref="B131:C131"/>
    <mergeCell ref="B133:C133"/>
    <mergeCell ref="B134:D134"/>
    <mergeCell ref="A138:C138"/>
    <mergeCell ref="A127:C127"/>
    <mergeCell ref="A129:C129"/>
    <mergeCell ref="E111:E116"/>
    <mergeCell ref="F111:F116"/>
    <mergeCell ref="A146:C146"/>
    <mergeCell ref="A139:C139"/>
    <mergeCell ref="A140:C140"/>
    <mergeCell ref="A141:C141"/>
    <mergeCell ref="A143:C143"/>
    <mergeCell ref="H42:H46"/>
    <mergeCell ref="G111:G116"/>
    <mergeCell ref="E125:J125"/>
    <mergeCell ref="K33:K40"/>
    <mergeCell ref="K67:K80"/>
    <mergeCell ref="H111:H116"/>
    <mergeCell ref="H33:H40"/>
    <mergeCell ref="J33:J40"/>
    <mergeCell ref="J111:J116"/>
    <mergeCell ref="K111:K116"/>
    <mergeCell ref="K125:L125"/>
    <mergeCell ref="K42:K46"/>
    <mergeCell ref="L111:L116"/>
    <mergeCell ref="A5:A8"/>
    <mergeCell ref="E33:E40"/>
    <mergeCell ref="F33:F40"/>
    <mergeCell ref="G33:G40"/>
    <mergeCell ref="E42:E46"/>
    <mergeCell ref="F42:F46"/>
    <mergeCell ref="G42:G46"/>
    <mergeCell ref="B5:B8"/>
    <mergeCell ref="C5:C8"/>
    <mergeCell ref="D5:D8"/>
    <mergeCell ref="M111:M116"/>
    <mergeCell ref="N111:N116"/>
    <mergeCell ref="E67:E80"/>
    <mergeCell ref="F67:F80"/>
    <mergeCell ref="G67:G80"/>
    <mergeCell ref="H67:H80"/>
    <mergeCell ref="J81:J83"/>
    <mergeCell ref="J67:J80"/>
    <mergeCell ref="E81:E83"/>
    <mergeCell ref="G81:G83"/>
    <mergeCell ref="O67:O80"/>
    <mergeCell ref="L33:L40"/>
    <mergeCell ref="M33:M40"/>
    <mergeCell ref="N33:N40"/>
    <mergeCell ref="O33:O40"/>
    <mergeCell ref="O42:O46"/>
    <mergeCell ref="L42:L46"/>
    <mergeCell ref="M42:M46"/>
    <mergeCell ref="N42:N46"/>
    <mergeCell ref="M67:M80"/>
    <mergeCell ref="N67:N80"/>
    <mergeCell ref="O111:O116"/>
    <mergeCell ref="A1:O1"/>
    <mergeCell ref="A2:O2"/>
    <mergeCell ref="A3:O3"/>
    <mergeCell ref="C67:C80"/>
    <mergeCell ref="C81:C83"/>
    <mergeCell ref="C42:C46"/>
    <mergeCell ref="C33:C40"/>
    <mergeCell ref="H81:H83"/>
    <mergeCell ref="O81:O83"/>
    <mergeCell ref="K81:K83"/>
    <mergeCell ref="L81:L83"/>
    <mergeCell ref="M81:M83"/>
    <mergeCell ref="N81:N83"/>
    <mergeCell ref="L67:L80"/>
    <mergeCell ref="J42:J46"/>
  </mergeCells>
  <conditionalFormatting sqref="G9:G119">
    <cfRule type="containsBlanks" dxfId="3" priority="3">
      <formula>LEN(TRIM(G9))=0</formula>
    </cfRule>
  </conditionalFormatting>
  <conditionalFormatting sqref="F9:F119">
    <cfRule type="cellIs" dxfId="2" priority="1" operator="equal">
      <formula>0</formula>
    </cfRule>
    <cfRule type="containsBlanks" dxfId="1" priority="2">
      <formula>LEN(TRIM(F9))=0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70" orientation="landscape" horizontalDpi="4294967294" verticalDpi="4294967294" r:id="rId1"/>
  <rowBreaks count="4" manualBreakCount="4">
    <brk id="32" max="14" man="1"/>
    <brk id="57" max="14" man="1"/>
    <brk id="80" max="16383" man="1"/>
    <brk id="106" max="14" man="1"/>
  </rowBreaks>
  <ignoredErrors>
    <ignoredError sqref="I74 I82 I44 G105 I36 I4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I8"/>
  <sheetViews>
    <sheetView tabSelected="1" workbookViewId="0">
      <selection activeCell="E1" sqref="E1:H1048576"/>
    </sheetView>
  </sheetViews>
  <sheetFormatPr defaultColWidth="9.28515625" defaultRowHeight="12.75" x14ac:dyDescent="0.2"/>
  <cols>
    <col min="1" max="1" width="9.28515625" style="3"/>
    <col min="2" max="2" width="51.5703125" style="3" customWidth="1"/>
    <col min="3" max="3" width="19.7109375" style="3" customWidth="1"/>
    <col min="4" max="4" width="17.5703125" style="3" customWidth="1"/>
    <col min="5" max="5" width="9.28515625" style="3"/>
    <col min="6" max="7" width="0" style="3" hidden="1" customWidth="1"/>
    <col min="8" max="8" width="9.28515625" style="3"/>
    <col min="9" max="9" width="17.85546875" style="3" customWidth="1"/>
    <col min="10" max="16384" width="9.28515625" style="3"/>
  </cols>
  <sheetData>
    <row r="1" spans="1:9" ht="47.25" customHeight="1" x14ac:dyDescent="0.2">
      <c r="A1" s="302" t="s">
        <v>336</v>
      </c>
      <c r="B1" s="302"/>
      <c r="C1" s="302"/>
      <c r="D1" s="302"/>
    </row>
    <row r="2" spans="1:9" ht="47.25" customHeight="1" x14ac:dyDescent="0.2">
      <c r="A2" s="119">
        <v>1</v>
      </c>
      <c r="B2" s="303" t="s">
        <v>337</v>
      </c>
      <c r="C2" s="303"/>
      <c r="D2" s="120">
        <v>5.7</v>
      </c>
    </row>
    <row r="3" spans="1:9" ht="47.25" customHeight="1" x14ac:dyDescent="0.2">
      <c r="A3" s="119">
        <v>2</v>
      </c>
      <c r="B3" s="121" t="s">
        <v>281</v>
      </c>
      <c r="C3" s="73" t="str">
        <f>'Tab. applicativa menù invernale'!L136</f>
        <v>INSERIRE/RIVEDERE PREZZO MEDIO</v>
      </c>
      <c r="D3" s="306"/>
      <c r="E3" s="22"/>
      <c r="F3" s="301" t="s">
        <v>362</v>
      </c>
      <c r="G3" s="301"/>
    </row>
    <row r="4" spans="1:9" ht="47.25" customHeight="1" x14ac:dyDescent="0.2">
      <c r="A4" s="119">
        <v>3</v>
      </c>
      <c r="B4" s="122" t="s">
        <v>280</v>
      </c>
      <c r="C4" s="205" t="str">
        <f>'Tab. applicativa menù estivo'!K125</f>
        <v>INSERIRE/RIVEDERE PREZZO MEDIO</v>
      </c>
      <c r="D4" s="307"/>
      <c r="E4" s="22"/>
      <c r="F4" s="41" t="s">
        <v>360</v>
      </c>
      <c r="G4" s="41" t="s">
        <v>361</v>
      </c>
      <c r="I4" s="220"/>
    </row>
    <row r="5" spans="1:9" ht="47.25" customHeight="1" x14ac:dyDescent="0.2">
      <c r="A5" s="119">
        <v>4</v>
      </c>
      <c r="B5" s="304" t="s">
        <v>339</v>
      </c>
      <c r="C5" s="304"/>
      <c r="D5" s="1" t="e">
        <f>(C3*F5)+(C4*G5)</f>
        <v>#VALUE!</v>
      </c>
      <c r="F5" s="221">
        <v>0.5</v>
      </c>
      <c r="G5" s="221">
        <v>0.5</v>
      </c>
    </row>
    <row r="6" spans="1:9" ht="48" customHeight="1" x14ac:dyDescent="0.2">
      <c r="A6" s="119">
        <v>5</v>
      </c>
      <c r="B6" s="305" t="s">
        <v>338</v>
      </c>
      <c r="C6" s="305"/>
      <c r="D6" s="128" t="e">
        <f>IF(D5&gt;5.7,"Prezzo più alto della base d'asta",((D2-D5)/D2))</f>
        <v>#VALUE!</v>
      </c>
    </row>
    <row r="7" spans="1:9" x14ac:dyDescent="0.2">
      <c r="C7" s="123"/>
      <c r="D7" s="124"/>
    </row>
    <row r="8" spans="1:9" x14ac:dyDescent="0.2">
      <c r="D8" s="124"/>
    </row>
  </sheetData>
  <sheetProtection sheet="1" objects="1" scenarios="1" selectLockedCells="1"/>
  <mergeCells count="6">
    <mergeCell ref="F3:G3"/>
    <mergeCell ref="A1:D1"/>
    <mergeCell ref="B2:C2"/>
    <mergeCell ref="B5:C5"/>
    <mergeCell ref="B6:C6"/>
    <mergeCell ref="D3:D4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.3" footer="0.3"/>
  <pageSetup paperSize="9" scale="91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ISTRUZIONI</vt:lpstr>
      <vt:lpstr>Tab. applicativa menù invernale</vt:lpstr>
      <vt:lpstr>Tab. applicativa menù estivo</vt:lpstr>
      <vt:lpstr>Calcolo offerta economica</vt:lpstr>
      <vt:lpstr>'Tab. applicativa menù estivo'!Area_stampa</vt:lpstr>
      <vt:lpstr>'Tab. applicativa menù invernale'!Area_stampa</vt:lpstr>
      <vt:lpstr>'Tab. applicativa menù estivo'!Titoli_stampa</vt:lpstr>
      <vt:lpstr>'Tab. applicativa menù invernale'!Titoli_stampa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tartarone</dc:creator>
  <cp:lastModifiedBy>giacomo.conte</cp:lastModifiedBy>
  <cp:lastPrinted>2017-06-20T17:09:07Z</cp:lastPrinted>
  <dcterms:created xsi:type="dcterms:W3CDTF">2004-04-15T15:52:12Z</dcterms:created>
  <dcterms:modified xsi:type="dcterms:W3CDTF">2021-12-16T08:20:32Z</dcterms:modified>
</cp:coreProperties>
</file>